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masonn\Desktop\"/>
    </mc:Choice>
  </mc:AlternateContent>
  <bookViews>
    <workbookView xWindow="0" yWindow="0" windowWidth="28800" windowHeight="12432" activeTab="1"/>
  </bookViews>
  <sheets>
    <sheet name="Ashland Data Snapshot (11)" sheetId="1" r:id="rId1"/>
    <sheet name="Projections" sheetId="2" r:id="rId2"/>
  </sheets>
  <calcPr calcId="162913"/>
</workbook>
</file>

<file path=xl/calcChain.xml><?xml version="1.0" encoding="utf-8"?>
<calcChain xmlns="http://schemas.openxmlformats.org/spreadsheetml/2006/main">
  <c r="C23" i="2" l="1"/>
  <c r="C17" i="2"/>
  <c r="C24" i="2" l="1"/>
  <c r="C40" i="2" s="1"/>
  <c r="F28" i="2"/>
  <c r="I28" i="2" s="1"/>
  <c r="L28" i="2" s="1"/>
  <c r="O28" i="2" s="1"/>
  <c r="R28" i="2" s="1"/>
  <c r="U28" i="2" s="1"/>
  <c r="R62" i="1" l="1"/>
  <c r="S62" i="1" s="1"/>
  <c r="T62" i="1" s="1"/>
  <c r="U62" i="1" s="1"/>
  <c r="V62" i="1" s="1"/>
  <c r="W62" i="1" s="1"/>
  <c r="F38" i="2"/>
  <c r="I38" i="2" s="1"/>
  <c r="L38" i="2" s="1"/>
  <c r="O38" i="2" s="1"/>
  <c r="R38" i="2" s="1"/>
  <c r="U38" i="2" s="1"/>
  <c r="F39" i="2"/>
  <c r="I39" i="2" s="1"/>
  <c r="L39" i="2" s="1"/>
  <c r="O39" i="2" s="1"/>
  <c r="R39" i="2" s="1"/>
  <c r="U39" i="2" s="1"/>
  <c r="F37" i="2"/>
  <c r="I37" i="2" s="1"/>
  <c r="L37" i="2" s="1"/>
  <c r="O37" i="2" s="1"/>
  <c r="R37" i="2" s="1"/>
  <c r="U37" i="2" s="1"/>
  <c r="F36" i="2"/>
  <c r="I36" i="2" s="1"/>
  <c r="L36" i="2" s="1"/>
  <c r="O36" i="2" s="1"/>
  <c r="R36" i="2" s="1"/>
  <c r="U36" i="2" s="1"/>
  <c r="I35" i="2"/>
  <c r="L35" i="2" s="1"/>
  <c r="O35" i="2" s="1"/>
  <c r="R35" i="2" s="1"/>
  <c r="U35" i="2" s="1"/>
  <c r="F34" i="2"/>
  <c r="I34" i="2" s="1"/>
  <c r="L34" i="2" s="1"/>
  <c r="O34" i="2" s="1"/>
  <c r="R34" i="2" s="1"/>
  <c r="U34" i="2" s="1"/>
  <c r="F33" i="2"/>
  <c r="I33" i="2" s="1"/>
  <c r="L33" i="2" s="1"/>
  <c r="O33" i="2" s="1"/>
  <c r="R33" i="2" s="1"/>
  <c r="U33" i="2" s="1"/>
  <c r="F32" i="2"/>
  <c r="I32" i="2" s="1"/>
  <c r="L32" i="2" s="1"/>
  <c r="O32" i="2" s="1"/>
  <c r="R32" i="2" s="1"/>
  <c r="U32" i="2" s="1"/>
  <c r="F31" i="2"/>
  <c r="I31" i="2" s="1"/>
  <c r="L31" i="2" s="1"/>
  <c r="O31" i="2" s="1"/>
  <c r="R31" i="2" s="1"/>
  <c r="U31" i="2" s="1"/>
  <c r="F30" i="2"/>
  <c r="I30" i="2" s="1"/>
  <c r="L30" i="2" s="1"/>
  <c r="O30" i="2" s="1"/>
  <c r="R30" i="2" s="1"/>
  <c r="U30" i="2" s="1"/>
  <c r="F29" i="2"/>
  <c r="I29" i="2" s="1"/>
  <c r="L29" i="2" s="1"/>
  <c r="O29" i="2" s="1"/>
  <c r="R29" i="2" s="1"/>
  <c r="U29" i="2" s="1"/>
  <c r="F27" i="2"/>
  <c r="I27" i="2" s="1"/>
  <c r="L27" i="2" s="1"/>
  <c r="O27" i="2" s="1"/>
  <c r="R27" i="2" s="1"/>
  <c r="U27" i="2" s="1"/>
  <c r="F26" i="2"/>
  <c r="I26" i="2" s="1"/>
  <c r="L26" i="2" s="1"/>
  <c r="O26" i="2" s="1"/>
  <c r="R26" i="2" s="1"/>
  <c r="U26" i="2" s="1"/>
  <c r="F25" i="2"/>
  <c r="I25" i="2" s="1"/>
  <c r="L25" i="2" s="1"/>
  <c r="O25" i="2" s="1"/>
  <c r="R25" i="2" s="1"/>
  <c r="U25" i="2" s="1"/>
  <c r="F24" i="2"/>
  <c r="I24" i="2" s="1"/>
  <c r="L24" i="2" s="1"/>
  <c r="O24" i="2" s="1"/>
  <c r="R24" i="2" s="1"/>
  <c r="U24" i="2" s="1"/>
  <c r="F23" i="2"/>
  <c r="I23" i="2" s="1"/>
  <c r="L23" i="2" s="1"/>
  <c r="O23" i="2" s="1"/>
  <c r="R23" i="2" s="1"/>
  <c r="U23" i="2" s="1"/>
  <c r="F22" i="2"/>
  <c r="I22" i="2" s="1"/>
  <c r="L22" i="2" s="1"/>
  <c r="O22" i="2" s="1"/>
  <c r="R22" i="2" s="1"/>
  <c r="U22" i="2" s="1"/>
  <c r="F21" i="2"/>
  <c r="I21" i="2" s="1"/>
  <c r="R8" i="1"/>
  <c r="S8" i="1" s="1"/>
  <c r="T8" i="1" s="1"/>
  <c r="U8" i="1" s="1"/>
  <c r="V8" i="1" s="1"/>
  <c r="W8" i="1" s="1"/>
  <c r="I16" i="2"/>
  <c r="L16" i="2" s="1"/>
  <c r="O16" i="2" s="1"/>
  <c r="R16" i="2" s="1"/>
  <c r="U16" i="2" s="1"/>
  <c r="I15" i="2"/>
  <c r="L15" i="2" s="1"/>
  <c r="O15" i="2" s="1"/>
  <c r="R15" i="2" s="1"/>
  <c r="U15" i="2" s="1"/>
  <c r="L14" i="2"/>
  <c r="O14" i="2" s="1"/>
  <c r="R14" i="2" s="1"/>
  <c r="U14" i="2" s="1"/>
  <c r="F13" i="2"/>
  <c r="I13" i="2" s="1"/>
  <c r="L13" i="2" s="1"/>
  <c r="O13" i="2" s="1"/>
  <c r="R13" i="2" s="1"/>
  <c r="U13" i="2" s="1"/>
  <c r="F12" i="2"/>
  <c r="I12" i="2" s="1"/>
  <c r="L12" i="2" s="1"/>
  <c r="O12" i="2" s="1"/>
  <c r="R12" i="2" s="1"/>
  <c r="U12" i="2" s="1"/>
  <c r="F11" i="2"/>
  <c r="I11" i="2" s="1"/>
  <c r="L11" i="2" s="1"/>
  <c r="O11" i="2" s="1"/>
  <c r="R11" i="2" s="1"/>
  <c r="U11" i="2" s="1"/>
  <c r="F10" i="2"/>
  <c r="I10" i="2" s="1"/>
  <c r="F40" i="2" l="1"/>
  <c r="I17" i="2"/>
  <c r="L10" i="2"/>
  <c r="L21" i="2"/>
  <c r="F17" i="2"/>
  <c r="X19" i="2" l="1"/>
  <c r="E47" i="2" s="1"/>
  <c r="O21" i="2"/>
  <c r="L40" i="2"/>
  <c r="I40" i="2"/>
  <c r="X20" i="2" s="1"/>
  <c r="L17" i="2"/>
  <c r="O10" i="2"/>
  <c r="X21" i="2" l="1"/>
  <c r="E49" i="2" s="1"/>
  <c r="E48" i="2"/>
  <c r="O40" i="2"/>
  <c r="Y20" i="2" s="1"/>
  <c r="R21" i="2"/>
  <c r="O17" i="2"/>
  <c r="Y19" i="2" s="1"/>
  <c r="F47" i="2" s="1"/>
  <c r="R10" i="2"/>
  <c r="Y21" i="2" l="1"/>
  <c r="F49" i="2" s="1"/>
  <c r="F48" i="2"/>
  <c r="U10" i="2"/>
  <c r="U17" i="2" s="1"/>
  <c r="R17" i="2"/>
  <c r="R40" i="2"/>
  <c r="U21" i="2"/>
  <c r="U40" i="2" s="1"/>
  <c r="Z19" i="2" l="1"/>
  <c r="H47" i="2" s="1"/>
  <c r="Z20" i="2"/>
  <c r="Z21" i="2" l="1"/>
  <c r="H49" i="2" s="1"/>
  <c r="H48" i="2"/>
</calcChain>
</file>

<file path=xl/sharedStrings.xml><?xml version="1.0" encoding="utf-8"?>
<sst xmlns="http://schemas.openxmlformats.org/spreadsheetml/2006/main" count="570" uniqueCount="212">
  <si>
    <t>Ashland</t>
  </si>
  <si>
    <t>Annual - Types</t>
  </si>
  <si>
    <t>Download generated on 02/23/2018</t>
  </si>
  <si>
    <t>Funds Filter</t>
  </si>
  <si>
    <t>Parks General Fund</t>
  </si>
  <si>
    <t>2006-07 Actual</t>
  </si>
  <si>
    <t>2007-08 Actual</t>
  </si>
  <si>
    <t>2008-09 Actual</t>
  </si>
  <si>
    <t>2009-10 Actual</t>
  </si>
  <si>
    <t>2010-11 Actual</t>
  </si>
  <si>
    <t>2011-12 Actual</t>
  </si>
  <si>
    <t>2012-13 Actual</t>
  </si>
  <si>
    <t>2013-14 Actual</t>
  </si>
  <si>
    <t>2014-15 Actual</t>
  </si>
  <si>
    <t>2015-16 Actual</t>
  </si>
  <si>
    <t>2016-17 Actual</t>
  </si>
  <si>
    <t xml:space="preserve">2017-18 Actual </t>
  </si>
  <si>
    <t>2017-18 Budget</t>
  </si>
  <si>
    <t>2018-19 Budget</t>
  </si>
  <si>
    <t>Revenues</t>
  </si>
  <si>
    <t>Charges for Services</t>
  </si>
  <si>
    <t>City of Ashland</t>
  </si>
  <si>
    <t>City Area Maintenance</t>
  </si>
  <si>
    <t>Daily Green Fees</t>
  </si>
  <si>
    <t>Adult General Recreation</t>
  </si>
  <si>
    <t>Recreational Skate</t>
  </si>
  <si>
    <t>Facility Rentals</t>
  </si>
  <si>
    <t>Power Cart/Club Rentals</t>
  </si>
  <si>
    <t>Monthly Specials</t>
  </si>
  <si>
    <t>Recreation Events</t>
  </si>
  <si>
    <t>Pool Programs</t>
  </si>
  <si>
    <t>Driving Range Fees</t>
  </si>
  <si>
    <t>Ashland School District Mainte</t>
  </si>
  <si>
    <t>Nature Center</t>
  </si>
  <si>
    <t>Pro shop merchandise</t>
  </si>
  <si>
    <t>Hospital Grounds Maintenance</t>
  </si>
  <si>
    <t>Beer Revenue</t>
  </si>
  <si>
    <t>Calle Revenue</t>
  </si>
  <si>
    <t>Recreational Swim</t>
  </si>
  <si>
    <t>Senior Programs</t>
  </si>
  <si>
    <t>Rink Programs</t>
  </si>
  <si>
    <t>Annual Pass - 7 day family</t>
  </si>
  <si>
    <t>Annual Pass - 7 day single</t>
  </si>
  <si>
    <t>Other Maintenance Agreements</t>
  </si>
  <si>
    <t>Youth General Recreation</t>
  </si>
  <si>
    <t>Pool Concessions</t>
  </si>
  <si>
    <t>Rink Concessions</t>
  </si>
  <si>
    <t>Community Garden</t>
  </si>
  <si>
    <t>Trails Map</t>
  </si>
  <si>
    <t>Golf Course Events</t>
  </si>
  <si>
    <t>Pool Over/Short</t>
  </si>
  <si>
    <t>Pro Shop Over/Short</t>
  </si>
  <si>
    <t>Rink Over/Short</t>
  </si>
  <si>
    <t>Emergency Medical Svc Fee</t>
  </si>
  <si>
    <t>Taxes</t>
  </si>
  <si>
    <t>Current Property Taxes</t>
  </si>
  <si>
    <t>Prior Property Taxes</t>
  </si>
  <si>
    <t>Miscellaneous Revenues</t>
  </si>
  <si>
    <t>Miscellaneous Income</t>
  </si>
  <si>
    <t>Miscellaneous Donations</t>
  </si>
  <si>
    <t>Sale of Assets</t>
  </si>
  <si>
    <t>Bad Debts Recovered</t>
  </si>
  <si>
    <t>Interest on Pooled Investments</t>
  </si>
  <si>
    <t>Int on Pooled Investments</t>
  </si>
  <si>
    <t>Operating Transfers In</t>
  </si>
  <si>
    <t>From Capital Improvements</t>
  </si>
  <si>
    <t>From General Fund</t>
  </si>
  <si>
    <t>Working Capital</t>
  </si>
  <si>
    <t>Working Capital Carryover</t>
  </si>
  <si>
    <t>Intergovernmental Revenue</t>
  </si>
  <si>
    <t>Parks Grants</t>
  </si>
  <si>
    <t>Expenses</t>
  </si>
  <si>
    <t>Salaries &amp; Wages</t>
  </si>
  <si>
    <t>Regular Employees</t>
  </si>
  <si>
    <t>Temporary Employees</t>
  </si>
  <si>
    <t>Vacation Pay Out</t>
  </si>
  <si>
    <t>Scheduled Overtime</t>
  </si>
  <si>
    <t>Compensatory Time Pay Out</t>
  </si>
  <si>
    <t>Premium Pay Out:</t>
  </si>
  <si>
    <t>Sick Leave Pay Out</t>
  </si>
  <si>
    <t>Fringe Benefits</t>
  </si>
  <si>
    <t>Group Health Insurance</t>
  </si>
  <si>
    <t>PERS Employer's Share</t>
  </si>
  <si>
    <t>FICA/MEDICARE Contributions</t>
  </si>
  <si>
    <t>PERS Employee Share Paid by Cty/Pks</t>
  </si>
  <si>
    <t>HRAVEBA</t>
  </si>
  <si>
    <t>Workers Compensation</t>
  </si>
  <si>
    <t>Prepayment for PERS</t>
  </si>
  <si>
    <t>Deferred Comp</t>
  </si>
  <si>
    <t>Unemployment Insurance</t>
  </si>
  <si>
    <t>Rental, Repair, Maintenance</t>
  </si>
  <si>
    <t>Water</t>
  </si>
  <si>
    <t>Equipment Repair</t>
  </si>
  <si>
    <t>Electricity</t>
  </si>
  <si>
    <t>Fuel</t>
  </si>
  <si>
    <t>Grounds Care</t>
  </si>
  <si>
    <t>General Maintenance</t>
  </si>
  <si>
    <t>Disposal &amp; Sanitary Service</t>
  </si>
  <si>
    <t>Irrigation Maintenance</t>
  </si>
  <si>
    <t>Natural Gas</t>
  </si>
  <si>
    <t>Building Maintenance</t>
  </si>
  <si>
    <t>Construction Materials Maint</t>
  </si>
  <si>
    <t>Custodial</t>
  </si>
  <si>
    <t>Wastewater &amp; Other</t>
  </si>
  <si>
    <t>Fertilizer</t>
  </si>
  <si>
    <t>Foresty/Trail Maintenance</t>
  </si>
  <si>
    <t>Horiculture Maintenance</t>
  </si>
  <si>
    <t>Equipment-Internal</t>
  </si>
  <si>
    <t>Rental Charges - Equipment</t>
  </si>
  <si>
    <t>Rental Charges - building</t>
  </si>
  <si>
    <t>Aquatics Facility Maint</t>
  </si>
  <si>
    <t>Infrastructure</t>
  </si>
  <si>
    <t>Maintenance</t>
  </si>
  <si>
    <t>Cleaning Services</t>
  </si>
  <si>
    <t>Internal Charges &amp; Fees</t>
  </si>
  <si>
    <t>Internal Chg - Central Svc Fee</t>
  </si>
  <si>
    <t>Internal Chg - Equip Replacmnt</t>
  </si>
  <si>
    <t>Internal Chg - Fleet Maint</t>
  </si>
  <si>
    <t>Internal Chg - Insurance Svc</t>
  </si>
  <si>
    <t>Internal Chg - Facility Use</t>
  </si>
  <si>
    <t>Bank Charges</t>
  </si>
  <si>
    <t>Licensing</t>
  </si>
  <si>
    <t>Bad Debt Expense</t>
  </si>
  <si>
    <t>Contractual Services</t>
  </si>
  <si>
    <t>Professional Services</t>
  </si>
  <si>
    <t>Other</t>
  </si>
  <si>
    <t>Seasonal Park Patrol</t>
  </si>
  <si>
    <t>Forestry</t>
  </si>
  <si>
    <t>Urban Tree Service &amp; Pruning</t>
  </si>
  <si>
    <t>Auditor</t>
  </si>
  <si>
    <t>Architect</t>
  </si>
  <si>
    <t>Engineers</t>
  </si>
  <si>
    <t>Legal</t>
  </si>
  <si>
    <t>Physician/Health</t>
  </si>
  <si>
    <t>Operation Transfers Out</t>
  </si>
  <si>
    <t>To General Fund</t>
  </si>
  <si>
    <t>To Capital Improvements</t>
  </si>
  <si>
    <t>To Equipment Fund</t>
  </si>
  <si>
    <t>Supplies</t>
  </si>
  <si>
    <t>Office Supplies</t>
  </si>
  <si>
    <t>Food &amp; related items</t>
  </si>
  <si>
    <t>Small Tools &amp; Ops Supplies</t>
  </si>
  <si>
    <t>County Services</t>
  </si>
  <si>
    <t>Trails Work</t>
  </si>
  <si>
    <t>Aquatics Facilities Supplies</t>
  </si>
  <si>
    <t>Uniforms - Clothing</t>
  </si>
  <si>
    <t>Miscellaneous Supplies</t>
  </si>
  <si>
    <t>Technical Supplies</t>
  </si>
  <si>
    <t>Pro Shop Expense</t>
  </si>
  <si>
    <t>Safety Supplies</t>
  </si>
  <si>
    <t>Signs</t>
  </si>
  <si>
    <t>Meeting Supplies</t>
  </si>
  <si>
    <t>Chemicals</t>
  </si>
  <si>
    <t>Emergency work</t>
  </si>
  <si>
    <t>Other Purchased Svcs</t>
  </si>
  <si>
    <t>Advertising</t>
  </si>
  <si>
    <t>Training</t>
  </si>
  <si>
    <t>Special Programs</t>
  </si>
  <si>
    <t>Lodging</t>
  </si>
  <si>
    <t>Miscellaneous</t>
  </si>
  <si>
    <t>Air</t>
  </si>
  <si>
    <t>Personal vehicle mileage</t>
  </si>
  <si>
    <t>Meals</t>
  </si>
  <si>
    <t>Dues</t>
  </si>
  <si>
    <t>Transportation:</t>
  </si>
  <si>
    <t>Rental car</t>
  </si>
  <si>
    <t>Communications</t>
  </si>
  <si>
    <t>Computers</t>
  </si>
  <si>
    <t>Postage</t>
  </si>
  <si>
    <t>Improvements Other than Bldgs</t>
  </si>
  <si>
    <t>Parks Improvements</t>
  </si>
  <si>
    <t>Capital Outlay</t>
  </si>
  <si>
    <t>Programs</t>
  </si>
  <si>
    <t>Rink Program</t>
  </si>
  <si>
    <t>Bike Swap</t>
  </si>
  <si>
    <t>Aquatic Program</t>
  </si>
  <si>
    <t>4th of July Run</t>
  </si>
  <si>
    <t>Skate Lessons</t>
  </si>
  <si>
    <t>Contingency</t>
  </si>
  <si>
    <t>Insurance</t>
  </si>
  <si>
    <t>Post Retirement Benefits</t>
  </si>
  <si>
    <t>Land</t>
  </si>
  <si>
    <t>Debt - Principal</t>
  </si>
  <si>
    <t>Debt - Interest</t>
  </si>
  <si>
    <t>Buildings</t>
  </si>
  <si>
    <t>Revenues Less Expenses</t>
  </si>
  <si>
    <t>Fiscal Year</t>
  </si>
  <si>
    <t xml:space="preserve">FY 2019/20 </t>
  </si>
  <si>
    <t>FY 2020/21</t>
  </si>
  <si>
    <t>FY 2021/22</t>
  </si>
  <si>
    <t>FY 2022/23</t>
  </si>
  <si>
    <t>FY 2023/24</t>
  </si>
  <si>
    <t>FY 2024/25</t>
  </si>
  <si>
    <t>Growth(%)</t>
  </si>
  <si>
    <t>Projection</t>
  </si>
  <si>
    <t>Property Taxes</t>
  </si>
  <si>
    <t>Total Revenues</t>
  </si>
  <si>
    <t xml:space="preserve">PERS </t>
  </si>
  <si>
    <t>All Other Benefits</t>
  </si>
  <si>
    <t>Total Expenses</t>
  </si>
  <si>
    <t>Ashland Park Commission</t>
  </si>
  <si>
    <t>Parks General Fund Projections</t>
  </si>
  <si>
    <t xml:space="preserve">Debt </t>
  </si>
  <si>
    <t>Equipment</t>
  </si>
  <si>
    <t>BN 2019/21</t>
  </si>
  <si>
    <t>BN 2021/23</t>
  </si>
  <si>
    <t>BN 2023/25</t>
  </si>
  <si>
    <t>Revenue</t>
  </si>
  <si>
    <t>Expenditures</t>
  </si>
  <si>
    <t>Difference</t>
  </si>
  <si>
    <t>FY 2018/19</t>
  </si>
  <si>
    <t>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</si>
</sst>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16" fillId="0" borderId="0" xfId="0" applyFont="1"/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/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0" fontId="1" fillId="0" borderId="0" xfId="42" applyNumberFormat="1" applyFont="1" applyAlignment="1">
      <alignment horizontal="center"/>
    </xf>
    <xf numFmtId="3" fontId="16" fillId="0" borderId="0" xfId="0" applyNumberFormat="1" applyFont="1"/>
    <xf numFmtId="0" fontId="0" fillId="0" borderId="10" xfId="0" applyBorder="1"/>
    <xf numFmtId="3" fontId="16" fillId="0" borderId="10" xfId="0" applyNumberFormat="1" applyFont="1" applyBorder="1"/>
    <xf numFmtId="0" fontId="20" fillId="0" borderId="10" xfId="0" applyFont="1" applyBorder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0" fillId="33" borderId="0" xfId="0" applyFill="1"/>
    <xf numFmtId="0" fontId="0" fillId="36" borderId="0" xfId="0" applyFill="1"/>
    <xf numFmtId="0" fontId="0" fillId="35" borderId="0" xfId="0" applyFill="1"/>
    <xf numFmtId="3" fontId="0" fillId="0" borderId="11" xfId="0" applyNumberFormat="1" applyBorder="1"/>
    <xf numFmtId="0" fontId="0" fillId="0" borderId="11" xfId="0" applyBorder="1"/>
    <xf numFmtId="0" fontId="0" fillId="37" borderId="0" xfId="0" applyFill="1" applyAlignment="1">
      <alignment horizontal="center"/>
    </xf>
    <xf numFmtId="0" fontId="0" fillId="0" borderId="12" xfId="0" applyBorder="1" applyAlignment="1">
      <alignment horizontal="center"/>
    </xf>
    <xf numFmtId="10" fontId="1" fillId="0" borderId="0" xfId="42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3" fontId="16" fillId="0" borderId="10" xfId="0" applyNumberFormat="1" applyFont="1" applyBorder="1" applyProtection="1">
      <protection locked="0"/>
    </xf>
    <xf numFmtId="0" fontId="20" fillId="0" borderId="10" xfId="0" applyFont="1" applyBorder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workbookViewId="0">
      <selection activeCell="A4" sqref="A4"/>
    </sheetView>
  </sheetViews>
  <sheetFormatPr defaultRowHeight="14.4" outlineLevelRow="1" x14ac:dyDescent="0.3"/>
  <cols>
    <col min="1" max="1" width="33.109375" bestFit="1" customWidth="1"/>
    <col min="2" max="2" width="29.88671875" bestFit="1" customWidth="1"/>
    <col min="3" max="3" width="34.88671875" bestFit="1" customWidth="1"/>
    <col min="4" max="14" width="13.88671875" customWidth="1"/>
    <col min="15" max="15" width="14.33203125" customWidth="1"/>
    <col min="16" max="16" width="14.5546875" customWidth="1"/>
    <col min="17" max="17" width="14.5546875" bestFit="1" customWidth="1"/>
    <col min="18" max="18" width="10.109375" bestFit="1" customWidth="1"/>
  </cols>
  <sheetData>
    <row r="1" spans="1:23" x14ac:dyDescent="0.3">
      <c r="A1" t="s">
        <v>0</v>
      </c>
    </row>
    <row r="2" spans="1:23" x14ac:dyDescent="0.3">
      <c r="A2" t="s">
        <v>1</v>
      </c>
    </row>
    <row r="3" spans="1:23" x14ac:dyDescent="0.3">
      <c r="A3" t="s">
        <v>2</v>
      </c>
    </row>
    <row r="5" spans="1:23" x14ac:dyDescent="0.3">
      <c r="A5" t="s">
        <v>3</v>
      </c>
      <c r="B5" t="s">
        <v>4</v>
      </c>
    </row>
    <row r="7" spans="1:23" x14ac:dyDescent="0.3"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</row>
    <row r="8" spans="1:23" x14ac:dyDescent="0.3">
      <c r="A8" t="s">
        <v>19</v>
      </c>
      <c r="D8" s="1">
        <v>4448518</v>
      </c>
      <c r="E8" s="1">
        <v>4913592</v>
      </c>
      <c r="F8" s="1">
        <v>5143345</v>
      </c>
      <c r="G8" s="1">
        <v>5023436</v>
      </c>
      <c r="H8" s="1">
        <v>5154671</v>
      </c>
      <c r="I8" s="1">
        <v>5312648</v>
      </c>
      <c r="J8" s="1">
        <v>5330736</v>
      </c>
      <c r="K8" s="1">
        <v>4854026</v>
      </c>
      <c r="L8" s="1">
        <v>5795477</v>
      </c>
      <c r="M8" s="1">
        <v>5685094</v>
      </c>
      <c r="N8" s="1">
        <v>5792444</v>
      </c>
      <c r="O8" s="1">
        <v>3625063</v>
      </c>
      <c r="P8" s="1">
        <v>6404200</v>
      </c>
      <c r="Q8" s="1">
        <v>6792565</v>
      </c>
      <c r="R8" s="1">
        <f>+Q8*1.03</f>
        <v>6996341.9500000002</v>
      </c>
      <c r="S8" s="1">
        <f t="shared" ref="S8:W8" si="0">+R8*1.03</f>
        <v>7206232.2085000006</v>
      </c>
      <c r="T8" s="1">
        <f t="shared" si="0"/>
        <v>7422419.1747550005</v>
      </c>
      <c r="U8" s="1">
        <f t="shared" si="0"/>
        <v>7645091.7499976503</v>
      </c>
      <c r="V8" s="1">
        <f t="shared" si="0"/>
        <v>7874444.5024975799</v>
      </c>
      <c r="W8" s="1">
        <f t="shared" si="0"/>
        <v>8110677.8375725076</v>
      </c>
    </row>
    <row r="9" spans="1:23" x14ac:dyDescent="0.3">
      <c r="A9" t="s">
        <v>19</v>
      </c>
      <c r="B9" t="s">
        <v>20</v>
      </c>
      <c r="D9" s="1">
        <v>741676</v>
      </c>
      <c r="E9" s="1">
        <v>809059</v>
      </c>
      <c r="F9" s="1">
        <v>968172</v>
      </c>
      <c r="G9" s="1">
        <v>930365</v>
      </c>
      <c r="H9" s="1">
        <v>877466</v>
      </c>
      <c r="I9" s="1">
        <v>897596</v>
      </c>
      <c r="J9" s="1">
        <v>831548</v>
      </c>
      <c r="K9" s="1">
        <v>4810730</v>
      </c>
      <c r="L9" s="1">
        <v>5766544</v>
      </c>
      <c r="M9" s="1">
        <v>5610138</v>
      </c>
      <c r="N9" s="1">
        <v>5773251</v>
      </c>
      <c r="O9" s="1">
        <v>3520141</v>
      </c>
      <c r="P9" s="1">
        <v>6267200</v>
      </c>
      <c r="Q9" s="1">
        <v>6515400</v>
      </c>
    </row>
    <row r="10" spans="1:23" outlineLevel="1" x14ac:dyDescent="0.3">
      <c r="A10" t="s">
        <v>19</v>
      </c>
      <c r="B10" t="s">
        <v>20</v>
      </c>
      <c r="C10" t="s">
        <v>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1">
        <v>3959833</v>
      </c>
      <c r="L10" s="1">
        <v>4896167</v>
      </c>
      <c r="M10" s="1">
        <v>4680000</v>
      </c>
      <c r="N10" s="1">
        <v>4880000</v>
      </c>
      <c r="O10" s="1">
        <v>3038875</v>
      </c>
      <c r="P10" s="1">
        <v>5209500</v>
      </c>
      <c r="Q10" s="1">
        <v>5391900</v>
      </c>
    </row>
    <row r="11" spans="1:23" outlineLevel="1" x14ac:dyDescent="0.3">
      <c r="A11" t="s">
        <v>19</v>
      </c>
      <c r="B11" t="s">
        <v>20</v>
      </c>
      <c r="C11" t="s">
        <v>22</v>
      </c>
      <c r="D11" s="1">
        <v>172470</v>
      </c>
      <c r="E11" s="1">
        <v>172470</v>
      </c>
      <c r="F11" s="1">
        <v>172470</v>
      </c>
      <c r="G11" s="1">
        <v>172470</v>
      </c>
      <c r="H11" s="1">
        <v>172470</v>
      </c>
      <c r="I11" s="1">
        <v>172470</v>
      </c>
      <c r="J11" s="1">
        <v>172470</v>
      </c>
      <c r="K11" s="1">
        <v>172470</v>
      </c>
      <c r="L11" s="1">
        <v>172470</v>
      </c>
      <c r="M11" s="1">
        <v>186461</v>
      </c>
      <c r="N11" s="1">
        <v>191801</v>
      </c>
      <c r="O11" s="1">
        <v>93231</v>
      </c>
      <c r="P11" s="1">
        <v>240000</v>
      </c>
      <c r="Q11" s="1">
        <v>240000</v>
      </c>
    </row>
    <row r="12" spans="1:23" outlineLevel="1" x14ac:dyDescent="0.3">
      <c r="A12" t="s">
        <v>19</v>
      </c>
      <c r="B12" t="s">
        <v>20</v>
      </c>
      <c r="C12" t="s">
        <v>23</v>
      </c>
      <c r="D12" s="1">
        <v>169365</v>
      </c>
      <c r="E12" s="1">
        <v>165755</v>
      </c>
      <c r="F12" s="1">
        <v>164426</v>
      </c>
      <c r="G12" s="1">
        <v>149374</v>
      </c>
      <c r="H12" s="1">
        <v>116742</v>
      </c>
      <c r="I12" s="1">
        <v>120531</v>
      </c>
      <c r="J12" s="1">
        <v>111891</v>
      </c>
      <c r="K12" s="1">
        <v>100331</v>
      </c>
      <c r="L12" s="1">
        <v>98155</v>
      </c>
      <c r="M12" s="1">
        <v>102575</v>
      </c>
      <c r="N12" s="1">
        <v>79154</v>
      </c>
      <c r="O12" s="1">
        <v>41164</v>
      </c>
      <c r="P12" s="1">
        <v>115000</v>
      </c>
      <c r="Q12" s="1">
        <v>120000</v>
      </c>
    </row>
    <row r="13" spans="1:23" outlineLevel="1" x14ac:dyDescent="0.3">
      <c r="A13" t="s">
        <v>19</v>
      </c>
      <c r="B13" t="s">
        <v>20</v>
      </c>
      <c r="C13" t="s">
        <v>24</v>
      </c>
      <c r="D13" s="1">
        <v>68181</v>
      </c>
      <c r="E13" s="1">
        <v>92474</v>
      </c>
      <c r="F13" s="1">
        <v>109889</v>
      </c>
      <c r="G13" s="1">
        <v>102562</v>
      </c>
      <c r="H13" s="1">
        <v>99393</v>
      </c>
      <c r="I13" s="1">
        <v>87018</v>
      </c>
      <c r="J13" s="1">
        <v>95110</v>
      </c>
      <c r="K13" s="1">
        <v>99815</v>
      </c>
      <c r="L13" s="1">
        <v>87746</v>
      </c>
      <c r="M13" s="1">
        <v>59693</v>
      </c>
      <c r="N13" s="1">
        <v>56075</v>
      </c>
      <c r="O13" s="1">
        <v>31201</v>
      </c>
      <c r="P13" s="1">
        <v>80000</v>
      </c>
      <c r="Q13" s="1">
        <v>85000</v>
      </c>
    </row>
    <row r="14" spans="1:23" outlineLevel="1" x14ac:dyDescent="0.3">
      <c r="A14" t="s">
        <v>19</v>
      </c>
      <c r="B14" t="s">
        <v>20</v>
      </c>
      <c r="C14" t="s">
        <v>25</v>
      </c>
      <c r="D14" s="1">
        <v>44428</v>
      </c>
      <c r="E14" s="1">
        <v>41464</v>
      </c>
      <c r="F14" s="1">
        <v>4837</v>
      </c>
      <c r="G14" s="1">
        <v>51035</v>
      </c>
      <c r="H14" s="1">
        <v>49361</v>
      </c>
      <c r="I14" s="1">
        <v>52096</v>
      </c>
      <c r="J14" s="1">
        <v>61844</v>
      </c>
      <c r="K14" s="1">
        <v>76603</v>
      </c>
      <c r="L14" s="1">
        <v>78070</v>
      </c>
      <c r="M14" s="1">
        <v>99198</v>
      </c>
      <c r="N14" s="1">
        <v>99007</v>
      </c>
      <c r="O14" s="1">
        <v>98122</v>
      </c>
      <c r="P14" s="1">
        <v>106000</v>
      </c>
      <c r="Q14" s="1">
        <v>111000</v>
      </c>
    </row>
    <row r="15" spans="1:23" outlineLevel="1" x14ac:dyDescent="0.3">
      <c r="A15" t="s">
        <v>19</v>
      </c>
      <c r="B15" t="s">
        <v>20</v>
      </c>
      <c r="C15" t="s">
        <v>26</v>
      </c>
      <c r="D15" s="1">
        <v>39988</v>
      </c>
      <c r="E15" s="1">
        <v>63616</v>
      </c>
      <c r="F15" s="1">
        <v>53557</v>
      </c>
      <c r="G15" s="1">
        <v>55396</v>
      </c>
      <c r="H15" s="1">
        <v>54523</v>
      </c>
      <c r="I15" s="1">
        <v>71069</v>
      </c>
      <c r="J15" s="1">
        <v>61731</v>
      </c>
      <c r="K15" s="1">
        <v>71106</v>
      </c>
      <c r="L15" s="1">
        <v>78530</v>
      </c>
      <c r="M15" s="1">
        <v>82677</v>
      </c>
      <c r="N15" s="1">
        <v>79841</v>
      </c>
      <c r="O15" s="1">
        <v>46122</v>
      </c>
      <c r="P15" s="1">
        <v>76000</v>
      </c>
      <c r="Q15" s="1">
        <v>78000</v>
      </c>
    </row>
    <row r="16" spans="1:23" outlineLevel="1" x14ac:dyDescent="0.3">
      <c r="A16" t="s">
        <v>19</v>
      </c>
      <c r="B16" t="s">
        <v>20</v>
      </c>
      <c r="C16" t="s">
        <v>27</v>
      </c>
      <c r="D16" s="1">
        <v>46180</v>
      </c>
      <c r="E16" s="1">
        <v>46504</v>
      </c>
      <c r="F16" s="1">
        <v>48175</v>
      </c>
      <c r="G16" s="1">
        <v>47443</v>
      </c>
      <c r="H16" s="1">
        <v>43773</v>
      </c>
      <c r="I16" s="1">
        <v>41700</v>
      </c>
      <c r="J16" s="1">
        <v>41917</v>
      </c>
      <c r="K16" s="1">
        <v>44579</v>
      </c>
      <c r="L16" s="1">
        <v>45424</v>
      </c>
      <c r="M16" s="1">
        <v>46295</v>
      </c>
      <c r="N16" s="1">
        <v>33860</v>
      </c>
      <c r="O16" s="1">
        <v>18959</v>
      </c>
      <c r="P16" s="1">
        <v>43000</v>
      </c>
      <c r="Q16" s="1">
        <v>44500</v>
      </c>
    </row>
    <row r="17" spans="1:17" outlineLevel="1" x14ac:dyDescent="0.3">
      <c r="A17" t="s">
        <v>19</v>
      </c>
      <c r="B17" t="s">
        <v>20</v>
      </c>
      <c r="C17" t="s">
        <v>28</v>
      </c>
      <c r="D17" s="1">
        <v>28035</v>
      </c>
      <c r="E17" s="1">
        <v>28512</v>
      </c>
      <c r="F17" s="1">
        <v>34231</v>
      </c>
      <c r="G17" s="1">
        <v>42167</v>
      </c>
      <c r="H17" s="1">
        <v>44304</v>
      </c>
      <c r="I17" s="1">
        <v>46112</v>
      </c>
      <c r="J17" s="1">
        <v>46960</v>
      </c>
      <c r="K17" s="1">
        <v>58789</v>
      </c>
      <c r="L17" s="1">
        <v>53390</v>
      </c>
      <c r="M17" s="1">
        <v>45977</v>
      </c>
      <c r="N17" s="1">
        <v>38011</v>
      </c>
      <c r="O17" s="1">
        <v>23854</v>
      </c>
      <c r="P17" s="1">
        <v>48000</v>
      </c>
      <c r="Q17" s="1">
        <v>50000</v>
      </c>
    </row>
    <row r="18" spans="1:17" outlineLevel="1" x14ac:dyDescent="0.3">
      <c r="A18" t="s">
        <v>19</v>
      </c>
      <c r="B18" t="s">
        <v>20</v>
      </c>
      <c r="C18" t="s">
        <v>29</v>
      </c>
      <c r="D18" s="1">
        <v>26399</v>
      </c>
      <c r="E18" s="1">
        <v>28540</v>
      </c>
      <c r="F18" s="1">
        <v>41810</v>
      </c>
      <c r="G18" s="1">
        <v>27320</v>
      </c>
      <c r="H18" s="1">
        <v>31027</v>
      </c>
      <c r="I18" s="1">
        <v>38913</v>
      </c>
      <c r="J18" s="1">
        <v>39740</v>
      </c>
      <c r="K18" s="1">
        <v>43721</v>
      </c>
      <c r="L18" s="1">
        <v>32401</v>
      </c>
      <c r="M18" s="1">
        <v>52576</v>
      </c>
      <c r="N18" s="1">
        <v>40839</v>
      </c>
      <c r="O18" s="1">
        <v>4154</v>
      </c>
      <c r="P18" s="1">
        <v>50000</v>
      </c>
      <c r="Q18" s="1">
        <v>55000</v>
      </c>
    </row>
    <row r="19" spans="1:17" outlineLevel="1" x14ac:dyDescent="0.3">
      <c r="A19" t="s">
        <v>19</v>
      </c>
      <c r="B19" t="s">
        <v>20</v>
      </c>
      <c r="C19" t="s">
        <v>30</v>
      </c>
      <c r="D19" s="1">
        <v>-1967</v>
      </c>
      <c r="E19" s="1">
        <v>4364</v>
      </c>
      <c r="F19" s="1">
        <v>5180</v>
      </c>
      <c r="G19" s="1">
        <v>6312</v>
      </c>
      <c r="H19" s="1">
        <v>13018</v>
      </c>
      <c r="I19" s="1">
        <v>19482</v>
      </c>
      <c r="J19" s="1">
        <v>20231</v>
      </c>
      <c r="K19" s="1">
        <v>21649</v>
      </c>
      <c r="L19" s="1">
        <v>29916</v>
      </c>
      <c r="M19" s="1">
        <v>63787</v>
      </c>
      <c r="N19" s="1">
        <v>72533</v>
      </c>
      <c r="O19" s="1">
        <v>45152</v>
      </c>
      <c r="P19" s="1">
        <v>68000</v>
      </c>
      <c r="Q19" s="1">
        <v>72000</v>
      </c>
    </row>
    <row r="20" spans="1:17" outlineLevel="1" x14ac:dyDescent="0.3">
      <c r="A20" t="s">
        <v>19</v>
      </c>
      <c r="B20" t="s">
        <v>20</v>
      </c>
      <c r="C20" t="s">
        <v>31</v>
      </c>
      <c r="D20" s="1">
        <v>43346</v>
      </c>
      <c r="E20" s="1">
        <v>37388</v>
      </c>
      <c r="F20" s="1">
        <v>31846</v>
      </c>
      <c r="G20" s="1">
        <v>26823</v>
      </c>
      <c r="H20" s="1">
        <v>26468</v>
      </c>
      <c r="I20" s="1">
        <v>28174</v>
      </c>
      <c r="J20" s="1">
        <v>24948</v>
      </c>
      <c r="K20" s="1">
        <v>24230</v>
      </c>
      <c r="L20" s="1">
        <v>21743</v>
      </c>
      <c r="M20" s="1">
        <v>22275</v>
      </c>
      <c r="N20" s="1">
        <v>18564</v>
      </c>
      <c r="O20" s="1">
        <v>8440</v>
      </c>
      <c r="P20" s="1">
        <v>30000</v>
      </c>
      <c r="Q20" s="1">
        <v>30000</v>
      </c>
    </row>
    <row r="21" spans="1:17" outlineLevel="1" x14ac:dyDescent="0.3">
      <c r="A21" t="s">
        <v>19</v>
      </c>
      <c r="B21" t="s">
        <v>20</v>
      </c>
      <c r="C21" t="s">
        <v>32</v>
      </c>
      <c r="D21">
        <v>0</v>
      </c>
      <c r="E21">
        <v>0</v>
      </c>
      <c r="F21" s="1">
        <v>159200</v>
      </c>
      <c r="G21" s="1">
        <v>65325</v>
      </c>
      <c r="H21" s="1">
        <v>51050</v>
      </c>
      <c r="I21" s="1">
        <v>35000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outlineLevel="1" x14ac:dyDescent="0.3">
      <c r="A22" t="s">
        <v>19</v>
      </c>
      <c r="B22" t="s">
        <v>20</v>
      </c>
      <c r="C22" t="s">
        <v>33</v>
      </c>
      <c r="D22" s="1">
        <v>1694</v>
      </c>
      <c r="E22" s="1">
        <v>2499</v>
      </c>
      <c r="F22" s="1">
        <v>19785</v>
      </c>
      <c r="G22" s="1">
        <v>16551</v>
      </c>
      <c r="H22" s="1">
        <v>22480</v>
      </c>
      <c r="I22" s="1">
        <v>25064</v>
      </c>
      <c r="J22" s="1">
        <v>23018</v>
      </c>
      <c r="K22" s="1">
        <v>18525</v>
      </c>
      <c r="L22" s="1">
        <v>22501</v>
      </c>
      <c r="M22" s="1">
        <v>26434</v>
      </c>
      <c r="N22" s="1">
        <v>27409</v>
      </c>
      <c r="O22" s="1">
        <v>12089</v>
      </c>
      <c r="P22" s="1">
        <v>32000</v>
      </c>
      <c r="Q22" s="1">
        <v>35000</v>
      </c>
    </row>
    <row r="23" spans="1:17" outlineLevel="1" x14ac:dyDescent="0.3">
      <c r="A23" t="s">
        <v>19</v>
      </c>
      <c r="B23" t="s">
        <v>20</v>
      </c>
      <c r="C23" t="s">
        <v>34</v>
      </c>
      <c r="D23">
        <v>719</v>
      </c>
      <c r="E23">
        <v>0</v>
      </c>
      <c r="F23" s="1">
        <v>6221</v>
      </c>
      <c r="G23" s="1">
        <v>21289</v>
      </c>
      <c r="H23" s="1">
        <v>25888</v>
      </c>
      <c r="I23" s="1">
        <v>30744</v>
      </c>
      <c r="J23" s="1">
        <v>31884</v>
      </c>
      <c r="K23" s="1">
        <v>33037</v>
      </c>
      <c r="L23" s="1">
        <v>27341</v>
      </c>
      <c r="M23" s="1">
        <v>19714</v>
      </c>
      <c r="N23" s="1">
        <v>15637</v>
      </c>
      <c r="O23" s="1">
        <v>7313</v>
      </c>
      <c r="P23" s="1">
        <v>28000</v>
      </c>
      <c r="Q23" s="1">
        <v>29500</v>
      </c>
    </row>
    <row r="24" spans="1:17" outlineLevel="1" x14ac:dyDescent="0.3">
      <c r="A24" t="s">
        <v>19</v>
      </c>
      <c r="B24" t="s">
        <v>20</v>
      </c>
      <c r="C24" t="s">
        <v>35</v>
      </c>
      <c r="D24" s="1">
        <v>42171</v>
      </c>
      <c r="E24" s="1">
        <v>39000</v>
      </c>
      <c r="F24" s="1">
        <v>39000</v>
      </c>
      <c r="G24" s="1">
        <v>40170</v>
      </c>
      <c r="H24" s="1">
        <v>41300</v>
      </c>
      <c r="I24" s="1">
        <v>41300</v>
      </c>
      <c r="J24" s="1">
        <v>10325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outlineLevel="1" x14ac:dyDescent="0.3">
      <c r="A25" t="s">
        <v>19</v>
      </c>
      <c r="B25" t="s">
        <v>20</v>
      </c>
      <c r="C25" t="s">
        <v>36</v>
      </c>
      <c r="D25">
        <v>0</v>
      </c>
      <c r="E25">
        <v>0</v>
      </c>
      <c r="F25">
        <v>0</v>
      </c>
      <c r="G25" s="1">
        <v>16295</v>
      </c>
      <c r="H25" s="1">
        <v>19042</v>
      </c>
      <c r="I25" s="1">
        <v>21312</v>
      </c>
      <c r="J25" s="1">
        <v>23082</v>
      </c>
      <c r="K25" s="1">
        <v>21994</v>
      </c>
      <c r="L25" s="1">
        <v>19249</v>
      </c>
      <c r="M25" s="1">
        <v>20414</v>
      </c>
      <c r="N25" s="1">
        <v>14801</v>
      </c>
      <c r="O25" s="1">
        <v>7916</v>
      </c>
      <c r="P25" s="1">
        <v>22500</v>
      </c>
      <c r="Q25" s="1">
        <v>23500</v>
      </c>
    </row>
    <row r="26" spans="1:17" outlineLevel="1" x14ac:dyDescent="0.3">
      <c r="A26" t="s">
        <v>19</v>
      </c>
      <c r="B26" t="s">
        <v>20</v>
      </c>
      <c r="C26" t="s">
        <v>37</v>
      </c>
      <c r="D26" s="1">
        <v>10920</v>
      </c>
      <c r="E26" s="1">
        <v>12028</v>
      </c>
      <c r="F26" s="1">
        <v>8664</v>
      </c>
      <c r="G26" s="1">
        <v>13546</v>
      </c>
      <c r="H26" s="1">
        <v>7335</v>
      </c>
      <c r="I26" s="1">
        <v>8671</v>
      </c>
      <c r="J26" s="1">
        <v>11635</v>
      </c>
      <c r="K26" s="1">
        <v>6251</v>
      </c>
      <c r="L26" s="1">
        <v>16869</v>
      </c>
      <c r="M26" s="1">
        <v>13137</v>
      </c>
      <c r="N26" s="1">
        <v>32020</v>
      </c>
      <c r="O26">
        <v>0</v>
      </c>
      <c r="P26" s="1">
        <v>32000</v>
      </c>
      <c r="Q26" s="1">
        <v>32000</v>
      </c>
    </row>
    <row r="27" spans="1:17" outlineLevel="1" x14ac:dyDescent="0.3">
      <c r="A27" t="s">
        <v>19</v>
      </c>
      <c r="B27" t="s">
        <v>20</v>
      </c>
      <c r="C27" t="s">
        <v>38</v>
      </c>
      <c r="D27" s="1">
        <v>10206</v>
      </c>
      <c r="E27" s="1">
        <v>10809</v>
      </c>
      <c r="F27" s="1">
        <v>11489</v>
      </c>
      <c r="G27" s="1">
        <v>13633</v>
      </c>
      <c r="H27" s="1">
        <v>12303</v>
      </c>
      <c r="I27" s="1">
        <v>10914</v>
      </c>
      <c r="J27" s="1">
        <v>10870</v>
      </c>
      <c r="K27" s="1">
        <v>10851</v>
      </c>
      <c r="L27" s="1">
        <v>19315</v>
      </c>
      <c r="M27" s="1">
        <v>15097</v>
      </c>
      <c r="N27" s="1">
        <v>19105</v>
      </c>
      <c r="O27" s="1">
        <v>12278</v>
      </c>
      <c r="P27" s="1">
        <v>18000</v>
      </c>
      <c r="Q27" s="1">
        <v>20000</v>
      </c>
    </row>
    <row r="28" spans="1:17" outlineLevel="1" x14ac:dyDescent="0.3">
      <c r="A28" t="s">
        <v>19</v>
      </c>
      <c r="B28" t="s">
        <v>20</v>
      </c>
      <c r="C28" t="s">
        <v>39</v>
      </c>
      <c r="D28" s="1">
        <v>9495</v>
      </c>
      <c r="E28" s="1">
        <v>9545</v>
      </c>
      <c r="F28" s="1">
        <v>7181</v>
      </c>
      <c r="G28" s="1">
        <v>12219</v>
      </c>
      <c r="H28" s="1">
        <v>11792</v>
      </c>
      <c r="I28" s="1">
        <v>13026</v>
      </c>
      <c r="J28" s="1">
        <v>12737</v>
      </c>
      <c r="K28" s="1">
        <v>12295</v>
      </c>
      <c r="L28" s="1">
        <v>3073</v>
      </c>
      <c r="M28">
        <v>0</v>
      </c>
      <c r="N28" s="1">
        <v>2930</v>
      </c>
      <c r="O28">
        <v>935</v>
      </c>
      <c r="P28" s="1">
        <v>25000</v>
      </c>
      <c r="Q28" s="1">
        <v>50000</v>
      </c>
    </row>
    <row r="29" spans="1:17" outlineLevel="1" x14ac:dyDescent="0.3">
      <c r="A29" t="s">
        <v>19</v>
      </c>
      <c r="B29" t="s">
        <v>20</v>
      </c>
      <c r="C29" t="s">
        <v>40</v>
      </c>
      <c r="D29" s="1">
        <v>2841</v>
      </c>
      <c r="E29" s="1">
        <v>1990</v>
      </c>
      <c r="F29">
        <v>0</v>
      </c>
      <c r="G29">
        <v>0</v>
      </c>
      <c r="H29" s="1">
        <v>5770</v>
      </c>
      <c r="I29" s="1">
        <v>7610</v>
      </c>
      <c r="J29" s="1">
        <v>6911</v>
      </c>
      <c r="K29" s="1">
        <v>11349</v>
      </c>
      <c r="L29" s="1">
        <v>8273</v>
      </c>
      <c r="M29" s="1">
        <v>13381</v>
      </c>
      <c r="N29" s="1">
        <v>12173</v>
      </c>
      <c r="O29" s="1">
        <v>12306</v>
      </c>
      <c r="P29" s="1">
        <v>15000</v>
      </c>
      <c r="Q29" s="1">
        <v>17000</v>
      </c>
    </row>
    <row r="30" spans="1:17" outlineLevel="1" x14ac:dyDescent="0.3">
      <c r="A30" t="s">
        <v>19</v>
      </c>
      <c r="B30" t="s">
        <v>20</v>
      </c>
      <c r="C30" t="s">
        <v>41</v>
      </c>
      <c r="D30" s="1">
        <v>11906</v>
      </c>
      <c r="E30" s="1">
        <v>17520</v>
      </c>
      <c r="F30" s="1">
        <v>13300</v>
      </c>
      <c r="G30" s="1">
        <v>10881</v>
      </c>
      <c r="H30" s="1">
        <v>12236</v>
      </c>
      <c r="I30" s="1">
        <v>7884</v>
      </c>
      <c r="J30" s="1">
        <v>7260</v>
      </c>
      <c r="K30" s="1">
        <v>9080</v>
      </c>
      <c r="L30" s="1">
        <v>7609</v>
      </c>
      <c r="M30" s="1">
        <v>4620</v>
      </c>
      <c r="N30" s="1">
        <v>3080</v>
      </c>
      <c r="O30">
        <v>0</v>
      </c>
      <c r="P30" s="1">
        <v>4000</v>
      </c>
      <c r="Q30" s="1">
        <v>4200</v>
      </c>
    </row>
    <row r="31" spans="1:17" outlineLevel="1" x14ac:dyDescent="0.3">
      <c r="A31" t="s">
        <v>19</v>
      </c>
      <c r="B31" t="s">
        <v>20</v>
      </c>
      <c r="C31" t="s">
        <v>42</v>
      </c>
      <c r="D31" s="1">
        <v>9800</v>
      </c>
      <c r="E31" s="1">
        <v>6140</v>
      </c>
      <c r="F31" s="1">
        <v>6220</v>
      </c>
      <c r="G31" s="1">
        <v>11440</v>
      </c>
      <c r="H31" s="1">
        <v>4620</v>
      </c>
      <c r="I31" s="1">
        <v>4290</v>
      </c>
      <c r="J31" s="1">
        <v>4620</v>
      </c>
      <c r="K31" s="1">
        <v>4620</v>
      </c>
      <c r="L31" s="1">
        <v>7580</v>
      </c>
      <c r="M31" s="1">
        <v>10023</v>
      </c>
      <c r="N31" s="1">
        <v>10135</v>
      </c>
      <c r="O31" s="1">
        <v>3200</v>
      </c>
      <c r="P31" s="1">
        <v>8300</v>
      </c>
      <c r="Q31" s="1">
        <v>8500</v>
      </c>
    </row>
    <row r="32" spans="1:17" outlineLevel="1" x14ac:dyDescent="0.3">
      <c r="A32" t="s">
        <v>19</v>
      </c>
      <c r="B32" t="s">
        <v>20</v>
      </c>
      <c r="C32" t="s">
        <v>43</v>
      </c>
      <c r="D32">
        <v>362</v>
      </c>
      <c r="E32">
        <v>0</v>
      </c>
      <c r="F32">
        <v>0</v>
      </c>
      <c r="G32" s="1">
        <v>4625</v>
      </c>
      <c r="H32">
        <v>0</v>
      </c>
      <c r="I32">
        <v>300</v>
      </c>
      <c r="J32">
        <v>0</v>
      </c>
      <c r="K32">
        <v>0</v>
      </c>
      <c r="L32" s="1">
        <v>30000</v>
      </c>
      <c r="M32" s="1">
        <v>30000</v>
      </c>
      <c r="N32" s="1">
        <v>30000</v>
      </c>
      <c r="O32">
        <v>0</v>
      </c>
      <c r="P32">
        <v>0</v>
      </c>
      <c r="Q32">
        <v>0</v>
      </c>
    </row>
    <row r="33" spans="1:17" outlineLevel="1" x14ac:dyDescent="0.3">
      <c r="A33" t="s">
        <v>19</v>
      </c>
      <c r="B33" t="s">
        <v>20</v>
      </c>
      <c r="C33" t="s">
        <v>44</v>
      </c>
      <c r="D33" s="1">
        <v>-2560</v>
      </c>
      <c r="E33" s="1">
        <v>20629</v>
      </c>
      <c r="F33" s="1">
        <v>24092</v>
      </c>
      <c r="G33" s="1">
        <v>14737</v>
      </c>
      <c r="H33" s="1">
        <v>6000</v>
      </c>
      <c r="I33" s="1">
        <v>3680</v>
      </c>
      <c r="J33" s="1">
        <v>1505</v>
      </c>
      <c r="K33">
        <v>200</v>
      </c>
      <c r="L33">
        <v>0</v>
      </c>
      <c r="M33" s="1">
        <v>1500</v>
      </c>
      <c r="N33" s="1">
        <v>1100</v>
      </c>
      <c r="O33" s="1">
        <v>1210</v>
      </c>
      <c r="P33" s="1">
        <v>5150</v>
      </c>
      <c r="Q33" s="1">
        <v>5300</v>
      </c>
    </row>
    <row r="34" spans="1:17" outlineLevel="1" x14ac:dyDescent="0.3">
      <c r="A34" t="s">
        <v>19</v>
      </c>
      <c r="B34" t="s">
        <v>20</v>
      </c>
      <c r="C34" t="s">
        <v>45</v>
      </c>
      <c r="D34" s="1">
        <v>3242</v>
      </c>
      <c r="E34" s="1">
        <v>4222</v>
      </c>
      <c r="F34" s="1">
        <v>3944</v>
      </c>
      <c r="G34" s="1">
        <v>4692</v>
      </c>
      <c r="H34" s="1">
        <v>3527</v>
      </c>
      <c r="I34" s="1">
        <v>3612</v>
      </c>
      <c r="J34" s="1">
        <v>3750</v>
      </c>
      <c r="K34" s="1">
        <v>3727</v>
      </c>
      <c r="L34" s="1">
        <v>4627</v>
      </c>
      <c r="M34" s="1">
        <v>3726</v>
      </c>
      <c r="N34" s="1">
        <v>4513</v>
      </c>
      <c r="O34" s="1">
        <v>3384</v>
      </c>
      <c r="P34" s="1">
        <v>3500</v>
      </c>
      <c r="Q34" s="1">
        <v>4250</v>
      </c>
    </row>
    <row r="35" spans="1:17" outlineLevel="1" x14ac:dyDescent="0.3">
      <c r="A35" t="s">
        <v>19</v>
      </c>
      <c r="B35" t="s">
        <v>20</v>
      </c>
      <c r="C35" t="s">
        <v>46</v>
      </c>
      <c r="D35" s="1">
        <v>2377</v>
      </c>
      <c r="E35" s="1">
        <v>1917</v>
      </c>
      <c r="F35">
        <v>94</v>
      </c>
      <c r="G35">
        <v>211</v>
      </c>
      <c r="H35" s="1">
        <v>2181</v>
      </c>
      <c r="I35" s="1">
        <v>2970</v>
      </c>
      <c r="J35" s="1">
        <v>3333</v>
      </c>
      <c r="K35" s="1">
        <v>4313</v>
      </c>
      <c r="L35" s="1">
        <v>2937</v>
      </c>
      <c r="M35" s="1">
        <v>4656</v>
      </c>
      <c r="N35" s="1">
        <v>4325</v>
      </c>
      <c r="O35" s="1">
        <v>5161</v>
      </c>
      <c r="P35" s="1">
        <v>4250</v>
      </c>
      <c r="Q35" s="1">
        <v>4550</v>
      </c>
    </row>
    <row r="36" spans="1:17" outlineLevel="1" x14ac:dyDescent="0.3">
      <c r="A36" t="s">
        <v>19</v>
      </c>
      <c r="B36" t="s">
        <v>20</v>
      </c>
      <c r="C36" t="s">
        <v>47</v>
      </c>
      <c r="D36" s="1">
        <v>1736</v>
      </c>
      <c r="E36">
        <v>47</v>
      </c>
      <c r="F36">
        <v>0</v>
      </c>
      <c r="G36" s="1">
        <v>2316</v>
      </c>
      <c r="H36">
        <v>-423</v>
      </c>
      <c r="I36" s="1">
        <v>2463</v>
      </c>
      <c r="J36" s="1">
        <v>3038</v>
      </c>
      <c r="K36" s="1">
        <v>1300</v>
      </c>
      <c r="L36" s="1">
        <v>3375</v>
      </c>
      <c r="M36" s="1">
        <v>3570</v>
      </c>
      <c r="N36" s="1">
        <v>3542</v>
      </c>
      <c r="O36" s="1">
        <v>3253</v>
      </c>
      <c r="P36" s="1">
        <v>4000</v>
      </c>
      <c r="Q36" s="1">
        <v>4200</v>
      </c>
    </row>
    <row r="37" spans="1:17" outlineLevel="1" x14ac:dyDescent="0.3">
      <c r="A37" t="s">
        <v>19</v>
      </c>
      <c r="B37" t="s">
        <v>20</v>
      </c>
      <c r="C37" t="s">
        <v>48</v>
      </c>
      <c r="D37" s="1">
        <v>2419</v>
      </c>
      <c r="E37" s="1">
        <v>1482</v>
      </c>
      <c r="F37" s="1">
        <v>2297</v>
      </c>
      <c r="G37" s="1">
        <v>1614</v>
      </c>
      <c r="H37" s="1">
        <v>1047</v>
      </c>
      <c r="I37" s="1">
        <v>1251</v>
      </c>
      <c r="J37">
        <v>773</v>
      </c>
      <c r="K37">
        <v>0</v>
      </c>
      <c r="L37">
        <v>0</v>
      </c>
      <c r="M37">
        <v>3</v>
      </c>
      <c r="N37">
        <v>185</v>
      </c>
      <c r="O37">
        <v>48</v>
      </c>
      <c r="P37">
        <v>0</v>
      </c>
      <c r="Q37">
        <v>0</v>
      </c>
    </row>
    <row r="38" spans="1:17" outlineLevel="1" x14ac:dyDescent="0.3">
      <c r="A38" t="s">
        <v>19</v>
      </c>
      <c r="B38" t="s">
        <v>20</v>
      </c>
      <c r="C38" t="s">
        <v>49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 s="1">
        <v>2525</v>
      </c>
      <c r="N38" s="1">
        <v>2885</v>
      </c>
      <c r="O38" s="1">
        <v>1925</v>
      </c>
      <c r="P38">
        <v>0</v>
      </c>
      <c r="Q38">
        <v>0</v>
      </c>
    </row>
    <row r="39" spans="1:17" outlineLevel="1" x14ac:dyDescent="0.3">
      <c r="A39" t="s">
        <v>19</v>
      </c>
      <c r="B39" t="s">
        <v>20</v>
      </c>
      <c r="C39" t="s">
        <v>50</v>
      </c>
      <c r="D39">
        <v>369</v>
      </c>
      <c r="E39">
        <v>61</v>
      </c>
      <c r="F39">
        <v>7</v>
      </c>
      <c r="G39">
        <v>66</v>
      </c>
      <c r="H39">
        <v>104</v>
      </c>
      <c r="I39">
        <v>-31</v>
      </c>
      <c r="J39">
        <v>-75</v>
      </c>
      <c r="K39">
        <v>-53</v>
      </c>
      <c r="L39">
        <v>41</v>
      </c>
      <c r="M39">
        <v>16</v>
      </c>
      <c r="N39">
        <v>33</v>
      </c>
      <c r="O39">
        <v>29</v>
      </c>
      <c r="P39">
        <v>0</v>
      </c>
      <c r="Q39">
        <v>0</v>
      </c>
    </row>
    <row r="40" spans="1:17" outlineLevel="1" x14ac:dyDescent="0.3">
      <c r="A40" t="s">
        <v>19</v>
      </c>
      <c r="B40" t="s">
        <v>20</v>
      </c>
      <c r="C40" t="s">
        <v>51</v>
      </c>
      <c r="D40">
        <v>-65</v>
      </c>
      <c r="E40">
        <v>40</v>
      </c>
      <c r="F40">
        <v>258</v>
      </c>
      <c r="G40">
        <v>46</v>
      </c>
      <c r="H40">
        <v>41</v>
      </c>
      <c r="I40">
        <v>-95</v>
      </c>
      <c r="J40">
        <v>-29</v>
      </c>
      <c r="K40">
        <v>28</v>
      </c>
      <c r="L40">
        <v>4</v>
      </c>
      <c r="M40">
        <v>2</v>
      </c>
      <c r="N40">
        <v>-201</v>
      </c>
      <c r="O40">
        <v>-8</v>
      </c>
      <c r="P40">
        <v>0</v>
      </c>
      <c r="Q40">
        <v>0</v>
      </c>
    </row>
    <row r="41" spans="1:17" outlineLevel="1" x14ac:dyDescent="0.3">
      <c r="A41" t="s">
        <v>19</v>
      </c>
      <c r="B41" t="s">
        <v>20</v>
      </c>
      <c r="C41" t="s">
        <v>52</v>
      </c>
      <c r="D41">
        <v>-181</v>
      </c>
      <c r="E41">
        <v>44</v>
      </c>
      <c r="F41">
        <v>0</v>
      </c>
      <c r="G41">
        <v>-192</v>
      </c>
      <c r="H41">
        <v>98</v>
      </c>
      <c r="I41">
        <v>68</v>
      </c>
      <c r="J41">
        <v>68</v>
      </c>
      <c r="K41">
        <v>87</v>
      </c>
      <c r="L41">
        <v>-260</v>
      </c>
      <c r="M41">
        <v>-193</v>
      </c>
      <c r="N41">
        <v>-104</v>
      </c>
      <c r="O41">
        <v>-171</v>
      </c>
      <c r="P41">
        <v>0</v>
      </c>
      <c r="Q41">
        <v>0</v>
      </c>
    </row>
    <row r="42" spans="1:17" outlineLevel="1" x14ac:dyDescent="0.3">
      <c r="A42" t="s">
        <v>19</v>
      </c>
      <c r="B42" t="s">
        <v>20</v>
      </c>
      <c r="C42" t="s">
        <v>53</v>
      </c>
      <c r="D42" s="1">
        <v>-2198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3">
      <c r="A43" t="s">
        <v>19</v>
      </c>
      <c r="B43" t="s">
        <v>54</v>
      </c>
      <c r="D43" s="1">
        <v>3537669</v>
      </c>
      <c r="E43" s="1">
        <v>3872201</v>
      </c>
      <c r="F43" s="1">
        <v>3907559</v>
      </c>
      <c r="G43" s="1">
        <v>4043908</v>
      </c>
      <c r="H43" s="1">
        <v>4192179</v>
      </c>
      <c r="I43" s="1">
        <v>4339310</v>
      </c>
      <c r="J43" s="1">
        <v>4434223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outlineLevel="1" x14ac:dyDescent="0.3">
      <c r="A44" t="s">
        <v>19</v>
      </c>
      <c r="B44" t="s">
        <v>54</v>
      </c>
      <c r="C44" t="s">
        <v>55</v>
      </c>
      <c r="D44" s="1">
        <v>3415109</v>
      </c>
      <c r="E44" s="1">
        <v>3688554</v>
      </c>
      <c r="F44" s="1">
        <v>3779193</v>
      </c>
      <c r="G44" s="1">
        <v>3879036</v>
      </c>
      <c r="H44" s="1">
        <v>4033201</v>
      </c>
      <c r="I44" s="1">
        <v>4137522</v>
      </c>
      <c r="J44" s="1">
        <v>4290891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outlineLevel="1" x14ac:dyDescent="0.3">
      <c r="A45" t="s">
        <v>19</v>
      </c>
      <c r="B45" t="s">
        <v>54</v>
      </c>
      <c r="C45" t="s">
        <v>56</v>
      </c>
      <c r="D45" s="1">
        <v>122560</v>
      </c>
      <c r="E45" s="1">
        <v>183647</v>
      </c>
      <c r="F45" s="1">
        <v>128367</v>
      </c>
      <c r="G45" s="1">
        <v>164871</v>
      </c>
      <c r="H45" s="1">
        <v>158977</v>
      </c>
      <c r="I45" s="1">
        <v>201788</v>
      </c>
      <c r="J45" s="1">
        <v>143332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3">
      <c r="A46" t="s">
        <v>19</v>
      </c>
      <c r="B46" t="s">
        <v>57</v>
      </c>
      <c r="D46" s="1">
        <v>48881</v>
      </c>
      <c r="E46" s="1">
        <v>140159</v>
      </c>
      <c r="F46" s="1">
        <v>248803</v>
      </c>
      <c r="G46" s="1">
        <v>17432</v>
      </c>
      <c r="H46" s="1">
        <v>49446</v>
      </c>
      <c r="I46" s="1">
        <v>24296</v>
      </c>
      <c r="J46" s="1">
        <v>50788</v>
      </c>
      <c r="K46" s="1">
        <v>37454</v>
      </c>
      <c r="L46" s="1">
        <v>14650</v>
      </c>
      <c r="M46" s="1">
        <v>18841</v>
      </c>
      <c r="N46" s="1">
        <v>16748</v>
      </c>
      <c r="O46" s="1">
        <v>16307</v>
      </c>
      <c r="P46" s="1">
        <v>30000</v>
      </c>
      <c r="Q46" s="1">
        <v>30000</v>
      </c>
    </row>
    <row r="47" spans="1:17" outlineLevel="1" x14ac:dyDescent="0.3">
      <c r="A47" t="s">
        <v>19</v>
      </c>
      <c r="B47" t="s">
        <v>57</v>
      </c>
      <c r="C47" t="s">
        <v>58</v>
      </c>
      <c r="D47" s="1">
        <v>45056</v>
      </c>
      <c r="E47" s="1">
        <v>114972</v>
      </c>
      <c r="F47" s="1">
        <v>242477</v>
      </c>
      <c r="G47" s="1">
        <v>7727</v>
      </c>
      <c r="H47" s="1">
        <v>43971</v>
      </c>
      <c r="I47" s="1">
        <v>14303</v>
      </c>
      <c r="J47" s="1">
        <v>46553</v>
      </c>
      <c r="K47" s="1">
        <v>22030</v>
      </c>
      <c r="L47" s="1">
        <v>10150</v>
      </c>
      <c r="M47" s="1">
        <v>16801</v>
      </c>
      <c r="N47" s="1">
        <v>14738</v>
      </c>
      <c r="O47" s="1">
        <v>11970</v>
      </c>
      <c r="P47" s="1">
        <v>30000</v>
      </c>
      <c r="Q47" s="1">
        <v>30000</v>
      </c>
    </row>
    <row r="48" spans="1:17" outlineLevel="1" x14ac:dyDescent="0.3">
      <c r="A48" t="s">
        <v>19</v>
      </c>
      <c r="B48" t="s">
        <v>57</v>
      </c>
      <c r="C48" t="s">
        <v>59</v>
      </c>
      <c r="D48" s="1">
        <v>3825</v>
      </c>
      <c r="E48" s="1">
        <v>17691</v>
      </c>
      <c r="F48" s="1">
        <v>6276</v>
      </c>
      <c r="G48" s="1">
        <v>8681</v>
      </c>
      <c r="H48" s="1">
        <v>5475</v>
      </c>
      <c r="I48" s="1">
        <v>9566</v>
      </c>
      <c r="J48" s="1">
        <v>4235</v>
      </c>
      <c r="K48" s="1">
        <v>15424</v>
      </c>
      <c r="L48" s="1">
        <v>4500</v>
      </c>
      <c r="M48" s="1">
        <v>2040</v>
      </c>
      <c r="N48" s="1">
        <v>2000</v>
      </c>
      <c r="O48" s="1">
        <v>4337</v>
      </c>
      <c r="P48">
        <v>0</v>
      </c>
      <c r="Q48">
        <v>0</v>
      </c>
    </row>
    <row r="49" spans="1:24" outlineLevel="1" x14ac:dyDescent="0.3">
      <c r="A49" t="s">
        <v>19</v>
      </c>
      <c r="B49" t="s">
        <v>57</v>
      </c>
      <c r="C49" t="s">
        <v>60</v>
      </c>
      <c r="D49">
        <v>0</v>
      </c>
      <c r="E49" s="1">
        <v>7496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24" outlineLevel="1" x14ac:dyDescent="0.3">
      <c r="A50" t="s">
        <v>19</v>
      </c>
      <c r="B50" t="s">
        <v>57</v>
      </c>
      <c r="C50" t="s">
        <v>61</v>
      </c>
      <c r="D50">
        <v>0</v>
      </c>
      <c r="E50">
        <v>0</v>
      </c>
      <c r="F50">
        <v>50</v>
      </c>
      <c r="G50" s="1">
        <v>1024</v>
      </c>
      <c r="H50">
        <v>0</v>
      </c>
      <c r="I50">
        <v>427</v>
      </c>
      <c r="J50">
        <v>0</v>
      </c>
      <c r="K50">
        <v>0</v>
      </c>
      <c r="L50">
        <v>0</v>
      </c>
      <c r="M50">
        <v>0</v>
      </c>
      <c r="N50">
        <v>10</v>
      </c>
      <c r="O50">
        <v>0</v>
      </c>
      <c r="P50">
        <v>0</v>
      </c>
      <c r="Q50">
        <v>0</v>
      </c>
    </row>
    <row r="51" spans="1:24" x14ac:dyDescent="0.3">
      <c r="A51" t="s">
        <v>19</v>
      </c>
      <c r="B51" t="s">
        <v>62</v>
      </c>
      <c r="D51" s="1">
        <v>100496</v>
      </c>
      <c r="E51" s="1">
        <v>92172</v>
      </c>
      <c r="F51" s="1">
        <v>18623</v>
      </c>
      <c r="G51" s="1">
        <v>21748</v>
      </c>
      <c r="H51" s="1">
        <v>14441</v>
      </c>
      <c r="I51" s="1">
        <v>18329</v>
      </c>
      <c r="J51" s="1">
        <v>14178</v>
      </c>
      <c r="K51" s="1">
        <v>5841</v>
      </c>
      <c r="L51" s="1">
        <v>3694</v>
      </c>
      <c r="M51" s="1">
        <v>3522</v>
      </c>
      <c r="N51" s="1">
        <v>2445</v>
      </c>
      <c r="O51" s="1">
        <v>3614</v>
      </c>
      <c r="P51" s="1">
        <v>7000</v>
      </c>
      <c r="Q51" s="1">
        <v>7000</v>
      </c>
    </row>
    <row r="52" spans="1:24" outlineLevel="1" x14ac:dyDescent="0.3">
      <c r="A52" t="s">
        <v>19</v>
      </c>
      <c r="B52" t="s">
        <v>62</v>
      </c>
      <c r="C52" t="s">
        <v>63</v>
      </c>
      <c r="D52" s="1">
        <v>100496</v>
      </c>
      <c r="E52" s="1">
        <v>92172</v>
      </c>
      <c r="F52" s="1">
        <v>18623</v>
      </c>
      <c r="G52" s="1">
        <v>21748</v>
      </c>
      <c r="H52" s="1">
        <v>14441</v>
      </c>
      <c r="I52" s="1">
        <v>18329</v>
      </c>
      <c r="J52" s="1">
        <v>14178</v>
      </c>
      <c r="K52" s="1">
        <v>5841</v>
      </c>
      <c r="L52" s="1">
        <v>3694</v>
      </c>
      <c r="M52" s="1">
        <v>3522</v>
      </c>
      <c r="N52" s="1">
        <v>2445</v>
      </c>
      <c r="O52" s="1">
        <v>3614</v>
      </c>
      <c r="P52" s="1">
        <v>7000</v>
      </c>
      <c r="Q52" s="1">
        <v>7000</v>
      </c>
    </row>
    <row r="53" spans="1:24" x14ac:dyDescent="0.3">
      <c r="A53" t="s">
        <v>19</v>
      </c>
      <c r="B53" t="s">
        <v>64</v>
      </c>
      <c r="D53">
        <v>0</v>
      </c>
      <c r="E53">
        <v>0</v>
      </c>
      <c r="F53">
        <v>187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 s="1">
        <v>52500</v>
      </c>
      <c r="N53">
        <v>0</v>
      </c>
      <c r="O53" s="1">
        <v>85000</v>
      </c>
      <c r="P53" s="1">
        <v>85000</v>
      </c>
      <c r="Q53" s="1">
        <v>85000</v>
      </c>
    </row>
    <row r="54" spans="1:24" outlineLevel="1" x14ac:dyDescent="0.3">
      <c r="A54" t="s">
        <v>19</v>
      </c>
      <c r="B54" t="s">
        <v>64</v>
      </c>
      <c r="C54" t="s">
        <v>65</v>
      </c>
      <c r="D54">
        <v>0</v>
      </c>
      <c r="E54">
        <v>0</v>
      </c>
      <c r="F54">
        <v>187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1">
        <v>85000</v>
      </c>
      <c r="P54" s="1">
        <v>85000</v>
      </c>
      <c r="Q54" s="1">
        <v>85000</v>
      </c>
    </row>
    <row r="55" spans="1:24" outlineLevel="1" x14ac:dyDescent="0.3">
      <c r="A55" t="s">
        <v>19</v>
      </c>
      <c r="B55" t="s">
        <v>64</v>
      </c>
      <c r="C55" t="s">
        <v>66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52500</v>
      </c>
      <c r="N55">
        <v>0</v>
      </c>
      <c r="O55">
        <v>0</v>
      </c>
      <c r="P55">
        <v>0</v>
      </c>
      <c r="Q55">
        <v>0</v>
      </c>
    </row>
    <row r="56" spans="1:24" x14ac:dyDescent="0.3">
      <c r="A56" t="s">
        <v>19</v>
      </c>
      <c r="B56" t="s">
        <v>67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1">
        <v>140165</v>
      </c>
    </row>
    <row r="57" spans="1:24" outlineLevel="1" x14ac:dyDescent="0.3">
      <c r="A57" t="s">
        <v>19</v>
      </c>
      <c r="B57" t="s">
        <v>67</v>
      </c>
      <c r="C57" t="s">
        <v>68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1">
        <v>140165</v>
      </c>
    </row>
    <row r="58" spans="1:24" x14ac:dyDescent="0.3">
      <c r="A58" t="s">
        <v>19</v>
      </c>
      <c r="B58" t="s">
        <v>69</v>
      </c>
      <c r="D58" s="1">
        <v>19796</v>
      </c>
      <c r="E58">
        <v>0</v>
      </c>
      <c r="F58">
        <v>0</v>
      </c>
      <c r="G58" s="1">
        <v>9983</v>
      </c>
      <c r="H58" s="1">
        <v>21139</v>
      </c>
      <c r="I58" s="1">
        <v>33117</v>
      </c>
      <c r="J58">
        <v>0</v>
      </c>
      <c r="K58">
        <v>0</v>
      </c>
      <c r="L58" s="1">
        <v>10589</v>
      </c>
      <c r="M58">
        <v>92</v>
      </c>
      <c r="N58">
        <v>0</v>
      </c>
      <c r="O58">
        <v>0</v>
      </c>
      <c r="P58" s="1">
        <v>15000</v>
      </c>
      <c r="Q58" s="1">
        <v>15000</v>
      </c>
    </row>
    <row r="59" spans="1:24" outlineLevel="1" x14ac:dyDescent="0.3">
      <c r="A59" t="s">
        <v>19</v>
      </c>
      <c r="B59" t="s">
        <v>69</v>
      </c>
      <c r="C59" t="s">
        <v>70</v>
      </c>
      <c r="D59" s="1">
        <v>19796</v>
      </c>
      <c r="E59">
        <v>0</v>
      </c>
      <c r="F59">
        <v>0</v>
      </c>
      <c r="G59" s="1">
        <v>9983</v>
      </c>
      <c r="H59" s="1">
        <v>21139</v>
      </c>
      <c r="I59" s="1">
        <v>33117</v>
      </c>
      <c r="J59">
        <v>0</v>
      </c>
      <c r="K59">
        <v>0</v>
      </c>
      <c r="L59" s="1">
        <v>10589</v>
      </c>
      <c r="M59">
        <v>92</v>
      </c>
      <c r="N59">
        <v>0</v>
      </c>
      <c r="O59">
        <v>0</v>
      </c>
      <c r="P59" s="1">
        <v>15000</v>
      </c>
      <c r="Q59" s="1">
        <v>15000</v>
      </c>
    </row>
    <row r="60" spans="1:24" x14ac:dyDescent="0.3">
      <c r="D60" s="1"/>
      <c r="G60" s="1"/>
      <c r="H60" s="1"/>
      <c r="I60" s="1"/>
      <c r="L60" s="1"/>
      <c r="P60" s="1"/>
      <c r="Q60" s="1"/>
    </row>
    <row r="61" spans="1:24" x14ac:dyDescent="0.3">
      <c r="D61" s="1"/>
      <c r="G61" s="1"/>
      <c r="H61" s="1"/>
      <c r="I61" s="1"/>
      <c r="L61" s="1"/>
      <c r="P61" s="1"/>
      <c r="Q61" s="1"/>
    </row>
    <row r="62" spans="1:24" x14ac:dyDescent="0.3">
      <c r="A62" t="s">
        <v>71</v>
      </c>
      <c r="D62" s="1">
        <v>4774972</v>
      </c>
      <c r="E62" s="1">
        <v>4893060</v>
      </c>
      <c r="F62" s="1">
        <v>4964935</v>
      </c>
      <c r="G62" s="1">
        <v>4615407</v>
      </c>
      <c r="H62" s="1">
        <v>4728421</v>
      </c>
      <c r="I62" s="1">
        <v>5284452</v>
      </c>
      <c r="J62" s="1">
        <v>5809855</v>
      </c>
      <c r="K62" s="1">
        <v>6054065</v>
      </c>
      <c r="L62" s="1">
        <v>5875246</v>
      </c>
      <c r="M62" s="1">
        <v>5934414</v>
      </c>
      <c r="N62" s="1">
        <v>5837419</v>
      </c>
      <c r="O62" s="1">
        <v>3508607</v>
      </c>
      <c r="P62" s="1">
        <v>6820140</v>
      </c>
      <c r="Q62" s="1">
        <v>6821044</v>
      </c>
      <c r="R62" s="1">
        <f>+Q62*1.03</f>
        <v>7025675.3200000003</v>
      </c>
      <c r="S62" s="1">
        <f t="shared" ref="S62:W62" si="1">+R62*1.03</f>
        <v>7236445.5796000008</v>
      </c>
      <c r="T62" s="1">
        <f t="shared" si="1"/>
        <v>7453538.9469880005</v>
      </c>
      <c r="U62" s="1">
        <f t="shared" si="1"/>
        <v>7677145.1153976405</v>
      </c>
      <c r="V62" s="1">
        <f t="shared" si="1"/>
        <v>7907459.4688595701</v>
      </c>
      <c r="W62" s="1">
        <f t="shared" si="1"/>
        <v>8144683.2529253578</v>
      </c>
    </row>
    <row r="63" spans="1:24" x14ac:dyDescent="0.3">
      <c r="A63" t="s">
        <v>71</v>
      </c>
      <c r="B63" t="s">
        <v>72</v>
      </c>
      <c r="D63" s="1">
        <v>1861401</v>
      </c>
      <c r="E63" s="1">
        <v>1965324</v>
      </c>
      <c r="F63" s="1">
        <v>1923436</v>
      </c>
      <c r="G63" s="1">
        <v>1933599</v>
      </c>
      <c r="H63" s="1">
        <v>1763228</v>
      </c>
      <c r="I63" s="1">
        <v>1897713</v>
      </c>
      <c r="J63" s="1">
        <v>1970857</v>
      </c>
      <c r="K63" s="1">
        <v>2129164</v>
      </c>
      <c r="L63" s="1">
        <v>2168940</v>
      </c>
      <c r="M63" s="1">
        <v>2274212</v>
      </c>
      <c r="N63" s="1">
        <v>2226725</v>
      </c>
      <c r="O63" s="1">
        <v>1434939</v>
      </c>
      <c r="P63" s="1">
        <v>2429070</v>
      </c>
      <c r="Q63" s="16">
        <v>2502850</v>
      </c>
      <c r="R63" s="1"/>
      <c r="S63" s="1"/>
      <c r="T63" s="1"/>
      <c r="U63" s="1"/>
      <c r="V63" s="1"/>
      <c r="W63" s="1"/>
      <c r="X63" s="1"/>
    </row>
    <row r="64" spans="1:24" outlineLevel="1" x14ac:dyDescent="0.3">
      <c r="A64" t="s">
        <v>71</v>
      </c>
      <c r="B64" t="s">
        <v>72</v>
      </c>
      <c r="C64" t="s">
        <v>73</v>
      </c>
      <c r="D64" s="1">
        <v>1692250</v>
      </c>
      <c r="E64" s="1">
        <v>1811672</v>
      </c>
      <c r="F64" s="1">
        <v>1816693</v>
      </c>
      <c r="G64" s="1">
        <v>1738069</v>
      </c>
      <c r="H64" s="1">
        <v>1510680</v>
      </c>
      <c r="I64" s="1">
        <v>1655061</v>
      </c>
      <c r="J64" s="1">
        <v>1666016</v>
      </c>
      <c r="K64" s="1">
        <v>1849516</v>
      </c>
      <c r="L64" s="1">
        <v>1850225</v>
      </c>
      <c r="M64" s="1">
        <v>1970879</v>
      </c>
      <c r="N64" s="1">
        <v>1919807</v>
      </c>
      <c r="O64" s="1">
        <v>1216892</v>
      </c>
      <c r="P64" s="1">
        <v>2031420</v>
      </c>
      <c r="Q64" s="1">
        <v>2117400</v>
      </c>
    </row>
    <row r="65" spans="1:18" outlineLevel="1" x14ac:dyDescent="0.3">
      <c r="A65" t="s">
        <v>71</v>
      </c>
      <c r="B65" t="s">
        <v>72</v>
      </c>
      <c r="C65" t="s">
        <v>74</v>
      </c>
      <c r="D65" s="1">
        <v>140097</v>
      </c>
      <c r="E65" s="1">
        <v>142584</v>
      </c>
      <c r="F65" s="1">
        <v>89755</v>
      </c>
      <c r="G65" s="1">
        <v>180480</v>
      </c>
      <c r="H65" s="1">
        <v>230421</v>
      </c>
      <c r="I65" s="1">
        <v>222206</v>
      </c>
      <c r="J65" s="1">
        <v>286021</v>
      </c>
      <c r="K65" s="1">
        <v>252809</v>
      </c>
      <c r="L65" s="1">
        <v>275839</v>
      </c>
      <c r="M65" s="1">
        <v>281345</v>
      </c>
      <c r="N65" s="1">
        <v>263360</v>
      </c>
      <c r="O65" s="1">
        <v>188444</v>
      </c>
      <c r="P65" s="1">
        <v>353950</v>
      </c>
      <c r="Q65" s="1">
        <v>341750</v>
      </c>
    </row>
    <row r="66" spans="1:18" outlineLevel="1" x14ac:dyDescent="0.3">
      <c r="A66" t="s">
        <v>71</v>
      </c>
      <c r="B66" t="s">
        <v>72</v>
      </c>
      <c r="C66" t="s">
        <v>75</v>
      </c>
      <c r="D66" s="1">
        <v>3303</v>
      </c>
      <c r="E66">
        <v>723</v>
      </c>
      <c r="F66" s="1">
        <v>7694</v>
      </c>
      <c r="G66" s="1">
        <v>8864</v>
      </c>
      <c r="H66" s="1">
        <v>14817</v>
      </c>
      <c r="I66" s="1">
        <v>10925</v>
      </c>
      <c r="J66" s="1">
        <v>9079</v>
      </c>
      <c r="K66" s="1">
        <v>14225</v>
      </c>
      <c r="L66" s="1">
        <v>30382</v>
      </c>
      <c r="M66" s="1">
        <v>11807</v>
      </c>
      <c r="N66" s="1">
        <v>32814</v>
      </c>
      <c r="O66" s="1">
        <v>27134</v>
      </c>
      <c r="P66" s="1">
        <v>34700</v>
      </c>
      <c r="Q66" s="1">
        <v>34700</v>
      </c>
    </row>
    <row r="67" spans="1:18" outlineLevel="1" x14ac:dyDescent="0.3">
      <c r="A67" t="s">
        <v>71</v>
      </c>
      <c r="B67" t="s">
        <v>72</v>
      </c>
      <c r="C67" t="s">
        <v>76</v>
      </c>
      <c r="D67" s="1">
        <v>25751</v>
      </c>
      <c r="E67" s="1">
        <v>10902</v>
      </c>
      <c r="F67" s="1">
        <v>9293</v>
      </c>
      <c r="G67" s="1">
        <v>6186</v>
      </c>
      <c r="H67" s="1">
        <v>7310</v>
      </c>
      <c r="I67" s="1">
        <v>9521</v>
      </c>
      <c r="J67" s="1">
        <v>9740</v>
      </c>
      <c r="K67" s="1">
        <v>12615</v>
      </c>
      <c r="L67" s="1">
        <v>12494</v>
      </c>
      <c r="M67" s="1">
        <v>10182</v>
      </c>
      <c r="N67" s="1">
        <v>10744</v>
      </c>
      <c r="O67" s="1">
        <v>2469</v>
      </c>
      <c r="P67" s="1">
        <v>9000</v>
      </c>
      <c r="Q67" s="1">
        <v>9000</v>
      </c>
    </row>
    <row r="68" spans="1:18" outlineLevel="1" x14ac:dyDescent="0.3">
      <c r="A68" t="s">
        <v>71</v>
      </c>
      <c r="B68" t="s">
        <v>72</v>
      </c>
      <c r="C68" t="s">
        <v>77</v>
      </c>
      <c r="D68">
        <v>0</v>
      </c>
      <c r="E68">
        <v>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8" outlineLevel="1" x14ac:dyDescent="0.3">
      <c r="A69" t="s">
        <v>71</v>
      </c>
      <c r="B69" t="s">
        <v>72</v>
      </c>
      <c r="C69" t="s">
        <v>78</v>
      </c>
      <c r="D69">
        <v>0</v>
      </c>
      <c r="E69">
        <v>-20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8" outlineLevel="1" x14ac:dyDescent="0.3">
      <c r="A70" t="s">
        <v>71</v>
      </c>
      <c r="B70" t="s">
        <v>72</v>
      </c>
      <c r="C70" t="s">
        <v>79</v>
      </c>
      <c r="D70">
        <v>0</v>
      </c>
      <c r="E70">
        <v>-541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8" x14ac:dyDescent="0.3">
      <c r="A71" t="s">
        <v>71</v>
      </c>
      <c r="B71" t="s">
        <v>80</v>
      </c>
      <c r="D71" s="1">
        <v>667618</v>
      </c>
      <c r="E71" s="1">
        <v>1069441</v>
      </c>
      <c r="F71" s="1">
        <v>1036242</v>
      </c>
      <c r="G71" s="1">
        <v>1020659</v>
      </c>
      <c r="H71" s="1">
        <v>923121</v>
      </c>
      <c r="I71" s="1">
        <v>1063590</v>
      </c>
      <c r="J71" s="1">
        <v>1108266</v>
      </c>
      <c r="K71" s="1">
        <v>1329663</v>
      </c>
      <c r="L71" s="1">
        <v>1282765</v>
      </c>
      <c r="M71" s="1">
        <v>1361241</v>
      </c>
      <c r="N71" s="1">
        <v>1409610</v>
      </c>
      <c r="O71" s="1">
        <v>888647</v>
      </c>
      <c r="P71" s="1">
        <v>1645520</v>
      </c>
      <c r="Q71" s="16">
        <v>1760703</v>
      </c>
      <c r="R71" s="1"/>
    </row>
    <row r="72" spans="1:18" outlineLevel="1" x14ac:dyDescent="0.3">
      <c r="A72" t="s">
        <v>71</v>
      </c>
      <c r="B72" t="s">
        <v>80</v>
      </c>
      <c r="C72" t="s">
        <v>81</v>
      </c>
      <c r="D72" s="1">
        <v>470268</v>
      </c>
      <c r="E72" s="1">
        <v>493594</v>
      </c>
      <c r="F72" s="1">
        <v>427583</v>
      </c>
      <c r="G72" s="1">
        <v>462215</v>
      </c>
      <c r="H72" s="1">
        <v>451270</v>
      </c>
      <c r="I72" s="1">
        <v>490054</v>
      </c>
      <c r="J72" s="1">
        <v>525695</v>
      </c>
      <c r="K72" s="1">
        <v>558693</v>
      </c>
      <c r="L72" s="1">
        <v>565543</v>
      </c>
      <c r="M72" s="1">
        <v>694970</v>
      </c>
      <c r="N72" s="1">
        <v>675184</v>
      </c>
      <c r="O72" s="1">
        <v>451759</v>
      </c>
      <c r="P72" s="1">
        <v>758280</v>
      </c>
      <c r="Q72" s="1">
        <v>832920</v>
      </c>
    </row>
    <row r="73" spans="1:18" outlineLevel="1" x14ac:dyDescent="0.3">
      <c r="A73" t="s">
        <v>71</v>
      </c>
      <c r="B73" t="s">
        <v>80</v>
      </c>
      <c r="C73" t="s">
        <v>82</v>
      </c>
      <c r="D73">
        <v>0</v>
      </c>
      <c r="E73" s="1">
        <v>243087</v>
      </c>
      <c r="F73" s="1">
        <v>248164</v>
      </c>
      <c r="G73" s="1">
        <v>158499</v>
      </c>
      <c r="H73" s="1">
        <v>136999</v>
      </c>
      <c r="I73" s="1">
        <v>218810</v>
      </c>
      <c r="J73" s="1">
        <v>235579</v>
      </c>
      <c r="K73" s="1">
        <v>342177</v>
      </c>
      <c r="L73" s="1">
        <v>189012</v>
      </c>
      <c r="M73" s="1">
        <v>276810</v>
      </c>
      <c r="N73" s="1">
        <v>267395</v>
      </c>
      <c r="O73" s="1">
        <v>198498</v>
      </c>
      <c r="P73" s="1">
        <v>429710</v>
      </c>
      <c r="Q73" s="1">
        <v>446297</v>
      </c>
    </row>
    <row r="74" spans="1:18" outlineLevel="1" x14ac:dyDescent="0.3">
      <c r="A74" t="s">
        <v>71</v>
      </c>
      <c r="B74" t="s">
        <v>80</v>
      </c>
      <c r="C74" t="s">
        <v>83</v>
      </c>
      <c r="D74" s="1">
        <v>141412</v>
      </c>
      <c r="E74" s="1">
        <v>166681</v>
      </c>
      <c r="F74" s="1">
        <v>156862</v>
      </c>
      <c r="G74" s="1">
        <v>145757</v>
      </c>
      <c r="H74" s="1">
        <v>132985</v>
      </c>
      <c r="I74" s="1">
        <v>142974</v>
      </c>
      <c r="J74" s="1">
        <v>148583</v>
      </c>
      <c r="K74" s="1">
        <v>160468</v>
      </c>
      <c r="L74" s="1">
        <v>163400</v>
      </c>
      <c r="M74" s="1">
        <v>171492</v>
      </c>
      <c r="N74" s="1">
        <v>168073</v>
      </c>
      <c r="O74" s="1">
        <v>107672</v>
      </c>
      <c r="P74" s="1">
        <v>198464</v>
      </c>
      <c r="Q74" s="1">
        <v>213060</v>
      </c>
    </row>
    <row r="75" spans="1:18" outlineLevel="1" x14ac:dyDescent="0.3">
      <c r="A75" t="s">
        <v>71</v>
      </c>
      <c r="B75" t="s">
        <v>80</v>
      </c>
      <c r="C75" t="s">
        <v>84</v>
      </c>
      <c r="D75">
        <v>0</v>
      </c>
      <c r="E75" s="1">
        <v>107668</v>
      </c>
      <c r="F75" s="1">
        <v>110955</v>
      </c>
      <c r="G75" s="1">
        <v>108490</v>
      </c>
      <c r="H75" s="1">
        <v>94751</v>
      </c>
      <c r="I75" s="1">
        <v>97308</v>
      </c>
      <c r="J75" s="1">
        <v>104168</v>
      </c>
      <c r="K75" s="1">
        <v>114257</v>
      </c>
      <c r="L75" s="1">
        <v>115403</v>
      </c>
      <c r="M75" s="1">
        <v>123981</v>
      </c>
      <c r="N75" s="1">
        <v>122249</v>
      </c>
      <c r="O75" s="1">
        <v>74333</v>
      </c>
      <c r="P75" s="1">
        <v>145347</v>
      </c>
      <c r="Q75" s="1">
        <v>150857</v>
      </c>
    </row>
    <row r="76" spans="1:18" outlineLevel="1" x14ac:dyDescent="0.3">
      <c r="A76" t="s">
        <v>71</v>
      </c>
      <c r="B76" t="s">
        <v>80</v>
      </c>
      <c r="C76" t="s">
        <v>85</v>
      </c>
      <c r="D76">
        <v>0</v>
      </c>
      <c r="E76">
        <v>0</v>
      </c>
      <c r="F76" s="1">
        <v>29096</v>
      </c>
      <c r="G76" s="1">
        <v>75209</v>
      </c>
      <c r="H76" s="1">
        <v>65513</v>
      </c>
      <c r="I76" s="1">
        <v>61099</v>
      </c>
      <c r="J76" s="1">
        <v>39839</v>
      </c>
      <c r="K76" s="1">
        <v>96566</v>
      </c>
      <c r="L76" s="1">
        <v>68929</v>
      </c>
      <c r="M76" s="1">
        <v>38866</v>
      </c>
      <c r="N76" s="1">
        <v>118084</v>
      </c>
      <c r="O76" s="1">
        <v>29143</v>
      </c>
      <c r="P76" s="1">
        <v>48649</v>
      </c>
      <c r="Q76" s="1">
        <v>50479</v>
      </c>
    </row>
    <row r="77" spans="1:18" outlineLevel="1" x14ac:dyDescent="0.3">
      <c r="A77" t="s">
        <v>71</v>
      </c>
      <c r="B77" t="s">
        <v>80</v>
      </c>
      <c r="C77" t="s">
        <v>86</v>
      </c>
      <c r="D77" s="1">
        <v>54484</v>
      </c>
      <c r="E77" s="1">
        <v>58185</v>
      </c>
      <c r="F77" s="1">
        <v>55073</v>
      </c>
      <c r="G77" s="1">
        <v>53471</v>
      </c>
      <c r="H77" s="1">
        <v>49628</v>
      </c>
      <c r="I77" s="1">
        <v>53346</v>
      </c>
      <c r="J77" s="1">
        <v>54402</v>
      </c>
      <c r="K77" s="1">
        <v>57501</v>
      </c>
      <c r="L77" s="1">
        <v>53067</v>
      </c>
      <c r="M77" s="1">
        <v>51159</v>
      </c>
      <c r="N77" s="1">
        <v>45044</v>
      </c>
      <c r="O77" s="1">
        <v>19184</v>
      </c>
      <c r="P77" s="1">
        <v>45090</v>
      </c>
      <c r="Q77" s="1">
        <v>47110</v>
      </c>
    </row>
    <row r="78" spans="1:18" outlineLevel="1" x14ac:dyDescent="0.3">
      <c r="A78" t="s">
        <v>71</v>
      </c>
      <c r="B78" t="s">
        <v>80</v>
      </c>
      <c r="C78" t="s">
        <v>87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1">
        <v>127411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8" outlineLevel="1" x14ac:dyDescent="0.3">
      <c r="A79" t="s">
        <v>71</v>
      </c>
      <c r="B79" t="s">
        <v>80</v>
      </c>
      <c r="C79" t="s">
        <v>88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3961</v>
      </c>
      <c r="N79" s="1">
        <v>13580</v>
      </c>
      <c r="O79" s="1">
        <v>8058</v>
      </c>
      <c r="P79" s="1">
        <v>19980</v>
      </c>
      <c r="Q79" s="1">
        <v>19980</v>
      </c>
    </row>
    <row r="80" spans="1:18" outlineLevel="1" x14ac:dyDescent="0.3">
      <c r="A80" t="s">
        <v>71</v>
      </c>
      <c r="B80" t="s">
        <v>80</v>
      </c>
      <c r="C80" t="s">
        <v>89</v>
      </c>
      <c r="D80" s="1">
        <v>1455</v>
      </c>
      <c r="E80">
        <v>225</v>
      </c>
      <c r="F80" s="1">
        <v>8509</v>
      </c>
      <c r="G80" s="1">
        <v>17017</v>
      </c>
      <c r="H80" s="1">
        <v>-8024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8" x14ac:dyDescent="0.3">
      <c r="A81" t="s">
        <v>71</v>
      </c>
      <c r="B81" t="s">
        <v>90</v>
      </c>
      <c r="D81" s="1">
        <v>662107</v>
      </c>
      <c r="E81" s="1">
        <v>644806</v>
      </c>
      <c r="F81" s="1">
        <v>586706</v>
      </c>
      <c r="G81" s="1">
        <v>602416</v>
      </c>
      <c r="H81" s="1">
        <v>691384</v>
      </c>
      <c r="I81" s="1">
        <v>745473</v>
      </c>
      <c r="J81" s="1">
        <v>846828</v>
      </c>
      <c r="K81" s="1">
        <v>755911</v>
      </c>
      <c r="L81" s="1">
        <v>706784</v>
      </c>
      <c r="M81" s="1">
        <v>896090</v>
      </c>
      <c r="N81" s="1">
        <v>711214</v>
      </c>
      <c r="O81" s="1">
        <v>421621</v>
      </c>
      <c r="P81" s="1">
        <v>900027</v>
      </c>
      <c r="Q81" s="16">
        <v>905765</v>
      </c>
      <c r="R81" s="1"/>
    </row>
    <row r="82" spans="1:18" outlineLevel="1" x14ac:dyDescent="0.3">
      <c r="A82" t="s">
        <v>71</v>
      </c>
      <c r="B82" t="s">
        <v>90</v>
      </c>
      <c r="C82" t="s">
        <v>91</v>
      </c>
      <c r="D82" s="1">
        <v>122814</v>
      </c>
      <c r="E82" s="1">
        <v>117577</v>
      </c>
      <c r="F82" s="1">
        <v>128916</v>
      </c>
      <c r="G82" s="1">
        <v>115220</v>
      </c>
      <c r="H82" s="1">
        <v>103615</v>
      </c>
      <c r="I82" s="1">
        <v>154056</v>
      </c>
      <c r="J82" s="1">
        <v>200347</v>
      </c>
      <c r="K82" s="1">
        <v>171737</v>
      </c>
      <c r="L82" s="1">
        <v>193062</v>
      </c>
      <c r="M82" s="1">
        <v>237614</v>
      </c>
      <c r="N82" s="1">
        <v>298947</v>
      </c>
      <c r="O82" s="1">
        <v>175263</v>
      </c>
      <c r="P82" s="1">
        <v>232982</v>
      </c>
      <c r="Q82" s="1">
        <v>234466</v>
      </c>
    </row>
    <row r="83" spans="1:18" outlineLevel="1" x14ac:dyDescent="0.3">
      <c r="A83" t="s">
        <v>71</v>
      </c>
      <c r="B83" t="s">
        <v>90</v>
      </c>
      <c r="C83" t="s">
        <v>92</v>
      </c>
      <c r="D83" s="1">
        <v>69685</v>
      </c>
      <c r="E83" s="1">
        <v>67592</v>
      </c>
      <c r="F83" s="1">
        <v>49601</v>
      </c>
      <c r="G83" s="1">
        <v>58723</v>
      </c>
      <c r="H83" s="1">
        <v>208891</v>
      </c>
      <c r="I83" s="1">
        <v>208200</v>
      </c>
      <c r="J83" s="1">
        <v>206861</v>
      </c>
      <c r="K83" s="1">
        <v>206000</v>
      </c>
      <c r="L83" s="1">
        <v>204000</v>
      </c>
      <c r="M83" s="1">
        <v>209500</v>
      </c>
      <c r="N83">
        <v>325</v>
      </c>
      <c r="O83">
        <v>0</v>
      </c>
      <c r="P83" s="1">
        <v>209500</v>
      </c>
      <c r="Q83" s="1">
        <v>209500</v>
      </c>
    </row>
    <row r="84" spans="1:18" outlineLevel="1" x14ac:dyDescent="0.3">
      <c r="A84" t="s">
        <v>71</v>
      </c>
      <c r="B84" t="s">
        <v>90</v>
      </c>
      <c r="C84" t="s">
        <v>93</v>
      </c>
      <c r="D84" s="1">
        <v>56263</v>
      </c>
      <c r="E84" s="1">
        <v>57336</v>
      </c>
      <c r="F84" s="1">
        <v>60651</v>
      </c>
      <c r="G84" s="1">
        <v>66168</v>
      </c>
      <c r="H84" s="1">
        <v>76268</v>
      </c>
      <c r="I84" s="1">
        <v>70206</v>
      </c>
      <c r="J84" s="1">
        <v>72672</v>
      </c>
      <c r="K84" s="1">
        <v>76720</v>
      </c>
      <c r="L84" s="1">
        <v>82227</v>
      </c>
      <c r="M84" s="1">
        <v>82923</v>
      </c>
      <c r="N84" s="1">
        <v>86397</v>
      </c>
      <c r="O84" s="1">
        <v>55215</v>
      </c>
      <c r="P84" s="1">
        <v>87254</v>
      </c>
      <c r="Q84" s="1">
        <v>91515</v>
      </c>
    </row>
    <row r="85" spans="1:18" outlineLevel="1" x14ac:dyDescent="0.3">
      <c r="A85" t="s">
        <v>71</v>
      </c>
      <c r="B85" t="s">
        <v>90</v>
      </c>
      <c r="C85" t="s">
        <v>94</v>
      </c>
      <c r="D85" s="1">
        <v>55277</v>
      </c>
      <c r="E85" s="1">
        <v>72602</v>
      </c>
      <c r="F85" s="1">
        <v>61902</v>
      </c>
      <c r="G85" s="1">
        <v>49935</v>
      </c>
      <c r="H85" s="1">
        <v>53351</v>
      </c>
      <c r="I85" s="1">
        <v>63679</v>
      </c>
      <c r="J85" s="1">
        <v>62498</v>
      </c>
      <c r="K85" s="1">
        <v>53180</v>
      </c>
      <c r="L85" s="1">
        <v>41215</v>
      </c>
      <c r="M85" s="1">
        <v>29755</v>
      </c>
      <c r="N85" s="1">
        <v>28011</v>
      </c>
      <c r="O85" s="1">
        <v>18676</v>
      </c>
      <c r="P85" s="1">
        <v>32000</v>
      </c>
      <c r="Q85" s="1">
        <v>32000</v>
      </c>
    </row>
    <row r="86" spans="1:18" outlineLevel="1" x14ac:dyDescent="0.3">
      <c r="A86" t="s">
        <v>71</v>
      </c>
      <c r="B86" t="s">
        <v>90</v>
      </c>
      <c r="C86" t="s">
        <v>95</v>
      </c>
      <c r="D86" s="1">
        <v>46396</v>
      </c>
      <c r="E86" s="1">
        <v>57705</v>
      </c>
      <c r="F86" s="1">
        <v>63539</v>
      </c>
      <c r="G86" s="1">
        <v>63126</v>
      </c>
      <c r="H86" s="1">
        <v>55517</v>
      </c>
      <c r="I86" s="1">
        <v>34241</v>
      </c>
      <c r="J86" s="1">
        <v>50942</v>
      </c>
      <c r="K86" s="1">
        <v>44949</v>
      </c>
      <c r="L86" s="1">
        <v>28628</v>
      </c>
      <c r="M86" s="1">
        <v>36614</v>
      </c>
      <c r="N86" s="1">
        <v>21427</v>
      </c>
      <c r="O86" s="1">
        <v>16961</v>
      </c>
      <c r="P86" s="1">
        <v>42000</v>
      </c>
      <c r="Q86" s="1">
        <v>42000</v>
      </c>
    </row>
    <row r="87" spans="1:18" outlineLevel="1" x14ac:dyDescent="0.3">
      <c r="A87" t="s">
        <v>71</v>
      </c>
      <c r="B87" t="s">
        <v>90</v>
      </c>
      <c r="C87" t="s">
        <v>96</v>
      </c>
      <c r="D87" s="1">
        <v>70006</v>
      </c>
      <c r="E87" s="1">
        <v>47053</v>
      </c>
      <c r="F87" s="1">
        <v>41659</v>
      </c>
      <c r="G87" s="1">
        <v>53829</v>
      </c>
      <c r="H87" s="1">
        <v>40835</v>
      </c>
      <c r="I87" s="1">
        <v>30176</v>
      </c>
      <c r="J87" s="1">
        <v>22942</v>
      </c>
      <c r="K87" s="1">
        <v>14412</v>
      </c>
      <c r="L87" s="1">
        <v>27837</v>
      </c>
      <c r="M87" s="1">
        <v>77331</v>
      </c>
      <c r="N87" s="1">
        <v>35358</v>
      </c>
      <c r="O87" s="1">
        <v>25232</v>
      </c>
      <c r="P87" s="1">
        <v>51350</v>
      </c>
      <c r="Q87" s="1">
        <v>51350</v>
      </c>
    </row>
    <row r="88" spans="1:18" outlineLevel="1" x14ac:dyDescent="0.3">
      <c r="A88" t="s">
        <v>71</v>
      </c>
      <c r="B88" t="s">
        <v>90</v>
      </c>
      <c r="C88" t="s">
        <v>97</v>
      </c>
      <c r="D88" s="1">
        <v>27648</v>
      </c>
      <c r="E88" s="1">
        <v>26141</v>
      </c>
      <c r="F88" s="1">
        <v>24163</v>
      </c>
      <c r="G88" s="1">
        <v>26371</v>
      </c>
      <c r="H88" s="1">
        <v>28257</v>
      </c>
      <c r="I88" s="1">
        <v>33877</v>
      </c>
      <c r="J88" s="1">
        <v>36024</v>
      </c>
      <c r="K88" s="1">
        <v>37720</v>
      </c>
      <c r="L88" s="1">
        <v>37618</v>
      </c>
      <c r="M88" s="1">
        <v>40380</v>
      </c>
      <c r="N88" s="1">
        <v>40411</v>
      </c>
      <c r="O88" s="1">
        <v>21532</v>
      </c>
      <c r="P88" s="1">
        <v>40625</v>
      </c>
      <c r="Q88" s="1">
        <v>40625</v>
      </c>
    </row>
    <row r="89" spans="1:18" outlineLevel="1" x14ac:dyDescent="0.3">
      <c r="A89" t="s">
        <v>71</v>
      </c>
      <c r="B89" t="s">
        <v>90</v>
      </c>
      <c r="C89" t="s">
        <v>98</v>
      </c>
      <c r="D89" s="1">
        <v>54998</v>
      </c>
      <c r="E89" s="1">
        <v>39307</v>
      </c>
      <c r="F89" s="1">
        <v>32042</v>
      </c>
      <c r="G89" s="1">
        <v>38257</v>
      </c>
      <c r="H89" s="1">
        <v>24148</v>
      </c>
      <c r="I89" s="1">
        <v>11150</v>
      </c>
      <c r="J89" s="1">
        <v>62115</v>
      </c>
      <c r="K89" s="1">
        <v>19810</v>
      </c>
      <c r="L89" s="1">
        <v>8341</v>
      </c>
      <c r="M89" s="1">
        <v>21323</v>
      </c>
      <c r="N89" s="1">
        <v>22326</v>
      </c>
      <c r="O89" s="1">
        <v>15458</v>
      </c>
      <c r="P89" s="1">
        <v>30000</v>
      </c>
      <c r="Q89" s="1">
        <v>30000</v>
      </c>
    </row>
    <row r="90" spans="1:18" outlineLevel="1" x14ac:dyDescent="0.3">
      <c r="A90" t="s">
        <v>71</v>
      </c>
      <c r="B90" t="s">
        <v>90</v>
      </c>
      <c r="C90" t="s">
        <v>99</v>
      </c>
      <c r="D90" s="1">
        <v>16782</v>
      </c>
      <c r="E90" s="1">
        <v>19817</v>
      </c>
      <c r="F90" s="1">
        <v>14685</v>
      </c>
      <c r="G90" s="1">
        <v>16846</v>
      </c>
      <c r="H90" s="1">
        <v>15910</v>
      </c>
      <c r="I90" s="1">
        <v>14150</v>
      </c>
      <c r="J90" s="1">
        <v>13550</v>
      </c>
      <c r="K90" s="1">
        <v>13256</v>
      </c>
      <c r="L90" s="1">
        <v>11792</v>
      </c>
      <c r="M90" s="1">
        <v>22843</v>
      </c>
      <c r="N90" s="1">
        <v>29591</v>
      </c>
      <c r="O90" s="1">
        <v>14675</v>
      </c>
      <c r="P90" s="1">
        <v>24350</v>
      </c>
      <c r="Q90" s="1">
        <v>24350</v>
      </c>
    </row>
    <row r="91" spans="1:18" outlineLevel="1" x14ac:dyDescent="0.3">
      <c r="A91" t="s">
        <v>71</v>
      </c>
      <c r="B91" t="s">
        <v>90</v>
      </c>
      <c r="C91" t="s">
        <v>100</v>
      </c>
      <c r="D91">
        <v>0</v>
      </c>
      <c r="E91">
        <v>0</v>
      </c>
      <c r="F91">
        <v>0</v>
      </c>
      <c r="G91">
        <v>0</v>
      </c>
      <c r="H91">
        <v>0</v>
      </c>
      <c r="I91" s="1">
        <v>3566</v>
      </c>
      <c r="J91">
        <v>0</v>
      </c>
      <c r="K91">
        <v>0</v>
      </c>
      <c r="L91" s="1">
        <v>1193</v>
      </c>
      <c r="M91" s="1">
        <v>18819</v>
      </c>
      <c r="N91" s="1">
        <v>80791</v>
      </c>
      <c r="O91" s="1">
        <v>25597</v>
      </c>
      <c r="P91" s="1">
        <v>58100</v>
      </c>
      <c r="Q91" s="1">
        <v>58100</v>
      </c>
    </row>
    <row r="92" spans="1:18" outlineLevel="1" x14ac:dyDescent="0.3">
      <c r="A92" t="s">
        <v>71</v>
      </c>
      <c r="B92" t="s">
        <v>90</v>
      </c>
      <c r="C92" t="s">
        <v>101</v>
      </c>
      <c r="D92" s="1">
        <v>48004</v>
      </c>
      <c r="E92" s="1">
        <v>26267</v>
      </c>
      <c r="F92" s="1">
        <v>25823</v>
      </c>
      <c r="G92" s="1">
        <v>40428</v>
      </c>
      <c r="H92" s="1">
        <v>18178</v>
      </c>
      <c r="I92" s="1">
        <v>22728</v>
      </c>
      <c r="J92" s="1">
        <v>19395</v>
      </c>
      <c r="K92" s="1">
        <v>1908</v>
      </c>
      <c r="L92">
        <v>906</v>
      </c>
      <c r="M92">
        <v>732</v>
      </c>
      <c r="N92" s="1">
        <v>3439</v>
      </c>
      <c r="O92" s="1">
        <v>1061</v>
      </c>
      <c r="P92" s="1">
        <v>4250</v>
      </c>
      <c r="Q92" s="1">
        <v>4250</v>
      </c>
    </row>
    <row r="93" spans="1:18" outlineLevel="1" x14ac:dyDescent="0.3">
      <c r="A93" t="s">
        <v>71</v>
      </c>
      <c r="B93" t="s">
        <v>90</v>
      </c>
      <c r="C93" t="s">
        <v>102</v>
      </c>
      <c r="D93" s="1">
        <v>10723</v>
      </c>
      <c r="E93" s="1">
        <v>13155</v>
      </c>
      <c r="F93" s="1">
        <v>8674</v>
      </c>
      <c r="G93" s="1">
        <v>11003</v>
      </c>
      <c r="H93" s="1">
        <v>14792</v>
      </c>
      <c r="I93" s="1">
        <v>15953</v>
      </c>
      <c r="J93" s="1">
        <v>18973</v>
      </c>
      <c r="K93" s="1">
        <v>16716</v>
      </c>
      <c r="L93" s="1">
        <v>13437</v>
      </c>
      <c r="M93" s="1">
        <v>17732</v>
      </c>
      <c r="N93" s="1">
        <v>13349</v>
      </c>
      <c r="O93" s="1">
        <v>11117</v>
      </c>
      <c r="P93" s="1">
        <v>20900</v>
      </c>
      <c r="Q93" s="1">
        <v>20900</v>
      </c>
    </row>
    <row r="94" spans="1:18" outlineLevel="1" x14ac:dyDescent="0.3">
      <c r="A94" t="s">
        <v>71</v>
      </c>
      <c r="B94" t="s">
        <v>90</v>
      </c>
      <c r="C94" t="s">
        <v>103</v>
      </c>
      <c r="D94" s="1">
        <v>10416</v>
      </c>
      <c r="E94" s="1">
        <v>17454</v>
      </c>
      <c r="F94" s="1">
        <v>10642</v>
      </c>
      <c r="G94" s="1">
        <v>11416</v>
      </c>
      <c r="H94" s="1">
        <v>15701</v>
      </c>
      <c r="I94" s="1">
        <v>10806</v>
      </c>
      <c r="J94" s="1">
        <v>11407</v>
      </c>
      <c r="K94" s="1">
        <v>13033</v>
      </c>
      <c r="L94" s="1">
        <v>14841</v>
      </c>
      <c r="M94" s="1">
        <v>18145</v>
      </c>
      <c r="N94" s="1">
        <v>10403</v>
      </c>
      <c r="O94" s="1">
        <v>18083</v>
      </c>
      <c r="P94" s="1">
        <v>14250</v>
      </c>
      <c r="Q94" s="1">
        <v>14250</v>
      </c>
    </row>
    <row r="95" spans="1:18" outlineLevel="1" x14ac:dyDescent="0.3">
      <c r="A95" t="s">
        <v>71</v>
      </c>
      <c r="B95" t="s">
        <v>90</v>
      </c>
      <c r="C95" t="s">
        <v>104</v>
      </c>
      <c r="D95" s="1">
        <v>25329</v>
      </c>
      <c r="E95" s="1">
        <v>25384</v>
      </c>
      <c r="F95" s="1">
        <v>28912</v>
      </c>
      <c r="G95" s="1">
        <v>3766</v>
      </c>
      <c r="H95" s="1">
        <v>2182</v>
      </c>
      <c r="I95" s="1">
        <v>18245</v>
      </c>
      <c r="J95" s="1">
        <v>9429</v>
      </c>
      <c r="K95" s="1">
        <v>10744</v>
      </c>
      <c r="L95" s="1">
        <v>11642</v>
      </c>
      <c r="M95" s="1">
        <v>8326</v>
      </c>
      <c r="N95" s="1">
        <v>13804</v>
      </c>
      <c r="O95" s="1">
        <v>6662</v>
      </c>
      <c r="P95" s="1">
        <v>12250</v>
      </c>
      <c r="Q95" s="1">
        <v>12250</v>
      </c>
    </row>
    <row r="96" spans="1:18" outlineLevel="1" x14ac:dyDescent="0.3">
      <c r="A96" t="s">
        <v>71</v>
      </c>
      <c r="B96" t="s">
        <v>90</v>
      </c>
      <c r="C96" t="s">
        <v>105</v>
      </c>
      <c r="D96" s="1">
        <v>21075</v>
      </c>
      <c r="E96" s="1">
        <v>13993</v>
      </c>
      <c r="F96" s="1">
        <v>12644</v>
      </c>
      <c r="G96" s="1">
        <v>31149</v>
      </c>
      <c r="H96" s="1">
        <v>13825</v>
      </c>
      <c r="I96" s="1">
        <v>17414</v>
      </c>
      <c r="J96" s="1">
        <v>22634</v>
      </c>
      <c r="K96" s="1">
        <v>4973</v>
      </c>
      <c r="L96" s="1">
        <v>7561</v>
      </c>
      <c r="M96" s="1">
        <v>6791</v>
      </c>
      <c r="N96" s="1">
        <v>5522</v>
      </c>
      <c r="O96" s="1">
        <v>3666</v>
      </c>
      <c r="P96" s="1">
        <v>11057</v>
      </c>
      <c r="Q96" s="1">
        <v>11050</v>
      </c>
    </row>
    <row r="97" spans="1:18" outlineLevel="1" x14ac:dyDescent="0.3">
      <c r="A97" t="s">
        <v>71</v>
      </c>
      <c r="B97" t="s">
        <v>90</v>
      </c>
      <c r="C97" t="s">
        <v>106</v>
      </c>
      <c r="D97">
        <v>0</v>
      </c>
      <c r="E97" s="1">
        <v>28075</v>
      </c>
      <c r="F97" s="1">
        <v>6961</v>
      </c>
      <c r="G97" s="1">
        <v>6836</v>
      </c>
      <c r="H97" s="1">
        <v>13763</v>
      </c>
      <c r="I97" s="1">
        <v>21641</v>
      </c>
      <c r="J97" s="1">
        <v>26622</v>
      </c>
      <c r="K97" s="1">
        <v>11656</v>
      </c>
      <c r="L97" s="1">
        <v>13993</v>
      </c>
      <c r="M97" s="1">
        <v>22205</v>
      </c>
      <c r="N97" s="1">
        <v>2368</v>
      </c>
      <c r="O97" s="1">
        <v>1727</v>
      </c>
      <c r="P97" s="1">
        <v>10000</v>
      </c>
      <c r="Q97" s="1">
        <v>10000</v>
      </c>
    </row>
    <row r="98" spans="1:18" outlineLevel="1" x14ac:dyDescent="0.3">
      <c r="A98" t="s">
        <v>71</v>
      </c>
      <c r="B98" t="s">
        <v>90</v>
      </c>
      <c r="C98" t="s">
        <v>107</v>
      </c>
      <c r="D98" s="1">
        <v>6183</v>
      </c>
      <c r="E98" s="1">
        <v>8729</v>
      </c>
      <c r="F98" s="1">
        <v>7664</v>
      </c>
      <c r="G98" s="1">
        <v>1394</v>
      </c>
      <c r="H98">
        <v>45</v>
      </c>
      <c r="I98">
        <v>538</v>
      </c>
      <c r="J98">
        <v>163</v>
      </c>
      <c r="K98" s="1">
        <v>50491</v>
      </c>
      <c r="L98">
        <v>0</v>
      </c>
      <c r="M98" s="1">
        <v>30411</v>
      </c>
      <c r="N98">
        <v>46</v>
      </c>
      <c r="O98">
        <v>0</v>
      </c>
      <c r="P98">
        <v>0</v>
      </c>
      <c r="Q98">
        <v>0</v>
      </c>
    </row>
    <row r="99" spans="1:18" outlineLevel="1" x14ac:dyDescent="0.3">
      <c r="A99" t="s">
        <v>71</v>
      </c>
      <c r="B99" t="s">
        <v>90</v>
      </c>
      <c r="C99" t="s">
        <v>108</v>
      </c>
      <c r="D99">
        <v>0</v>
      </c>
      <c r="E99">
        <v>0</v>
      </c>
      <c r="F99">
        <v>103</v>
      </c>
      <c r="G99">
        <v>206</v>
      </c>
      <c r="H99">
        <v>284</v>
      </c>
      <c r="I99" s="1">
        <v>3132</v>
      </c>
      <c r="J99" s="1">
        <v>7133</v>
      </c>
      <c r="K99" s="1">
        <v>6812</v>
      </c>
      <c r="L99" s="1">
        <v>7182</v>
      </c>
      <c r="M99" s="1">
        <v>11625</v>
      </c>
      <c r="N99" s="1">
        <v>16970</v>
      </c>
      <c r="O99" s="1">
        <v>10696</v>
      </c>
      <c r="P99" s="1">
        <v>18859</v>
      </c>
      <c r="Q99" s="1">
        <v>18859</v>
      </c>
    </row>
    <row r="100" spans="1:18" outlineLevel="1" x14ac:dyDescent="0.3">
      <c r="A100" t="s">
        <v>71</v>
      </c>
      <c r="B100" t="s">
        <v>90</v>
      </c>
      <c r="C100" t="s">
        <v>109</v>
      </c>
      <c r="D100" s="1">
        <v>12586</v>
      </c>
      <c r="E100" s="1">
        <v>4125</v>
      </c>
      <c r="F100" s="1">
        <v>5844</v>
      </c>
      <c r="G100" s="1">
        <v>4123</v>
      </c>
      <c r="H100" s="1">
        <v>3741</v>
      </c>
      <c r="I100" s="1">
        <v>1006</v>
      </c>
      <c r="J100">
        <v>852</v>
      </c>
      <c r="K100">
        <v>477</v>
      </c>
      <c r="L100" s="1">
        <v>1309</v>
      </c>
      <c r="M100" s="1">
        <v>1395</v>
      </c>
      <c r="N100">
        <v>278</v>
      </c>
      <c r="O100">
        <v>0</v>
      </c>
      <c r="P100">
        <v>0</v>
      </c>
      <c r="Q100">
        <v>0</v>
      </c>
    </row>
    <row r="101" spans="1:18" outlineLevel="1" x14ac:dyDescent="0.3">
      <c r="A101" t="s">
        <v>71</v>
      </c>
      <c r="B101" t="s">
        <v>90</v>
      </c>
      <c r="C101" t="s">
        <v>110</v>
      </c>
      <c r="D101" s="1">
        <v>4843</v>
      </c>
      <c r="E101" s="1">
        <v>1937</v>
      </c>
      <c r="F101" s="1">
        <v>1741</v>
      </c>
      <c r="G101" s="1">
        <v>1487</v>
      </c>
      <c r="H101" s="1">
        <v>1818</v>
      </c>
      <c r="I101">
        <v>0</v>
      </c>
      <c r="J101" s="1">
        <v>1149</v>
      </c>
      <c r="K101">
        <v>284</v>
      </c>
      <c r="L101">
        <v>0</v>
      </c>
      <c r="M101">
        <v>431</v>
      </c>
      <c r="N101">
        <v>553</v>
      </c>
      <c r="O101">
        <v>0</v>
      </c>
      <c r="P101">
        <v>0</v>
      </c>
      <c r="Q101">
        <v>0</v>
      </c>
    </row>
    <row r="102" spans="1:18" outlineLevel="1" x14ac:dyDescent="0.3">
      <c r="A102" t="s">
        <v>71</v>
      </c>
      <c r="B102" t="s">
        <v>90</v>
      </c>
      <c r="C102" t="s">
        <v>111</v>
      </c>
      <c r="D102">
        <v>0</v>
      </c>
      <c r="E102">
        <v>0</v>
      </c>
      <c r="F102">
        <v>0</v>
      </c>
      <c r="G102">
        <v>0</v>
      </c>
      <c r="H102">
        <v>0</v>
      </c>
      <c r="I102" s="1">
        <v>10490</v>
      </c>
      <c r="J102">
        <v>550</v>
      </c>
      <c r="K102">
        <v>880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8" outlineLevel="1" x14ac:dyDescent="0.3">
      <c r="A103" t="s">
        <v>71</v>
      </c>
      <c r="B103" t="s">
        <v>90</v>
      </c>
      <c r="C103" t="s">
        <v>112</v>
      </c>
      <c r="D103" s="1">
        <v>2325</v>
      </c>
      <c r="E103">
        <v>0</v>
      </c>
      <c r="F103">
        <v>0</v>
      </c>
      <c r="G103">
        <v>0</v>
      </c>
      <c r="H103">
        <v>226</v>
      </c>
      <c r="I103">
        <v>0</v>
      </c>
      <c r="J103">
        <v>570</v>
      </c>
      <c r="K103">
        <v>155</v>
      </c>
      <c r="L103">
        <v>0</v>
      </c>
      <c r="M103" s="1">
        <v>1197</v>
      </c>
      <c r="N103">
        <v>0</v>
      </c>
      <c r="O103">
        <v>0</v>
      </c>
      <c r="P103">
        <v>300</v>
      </c>
      <c r="Q103">
        <v>300</v>
      </c>
    </row>
    <row r="104" spans="1:18" outlineLevel="1" x14ac:dyDescent="0.3">
      <c r="A104" t="s">
        <v>71</v>
      </c>
      <c r="B104" t="s">
        <v>90</v>
      </c>
      <c r="C104" t="s">
        <v>90</v>
      </c>
      <c r="D104">
        <v>756</v>
      </c>
      <c r="E104">
        <v>557</v>
      </c>
      <c r="F104">
        <v>541</v>
      </c>
      <c r="G104" s="1">
        <v>2133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900</v>
      </c>
      <c r="O104">
        <v>0</v>
      </c>
      <c r="P104">
        <v>0</v>
      </c>
      <c r="Q104">
        <v>0</v>
      </c>
    </row>
    <row r="105" spans="1:18" outlineLevel="1" x14ac:dyDescent="0.3">
      <c r="A105" t="s">
        <v>71</v>
      </c>
      <c r="B105" t="s">
        <v>90</v>
      </c>
      <c r="C105" t="s">
        <v>113</v>
      </c>
      <c r="D105">
        <v>0</v>
      </c>
      <c r="E105">
        <v>0</v>
      </c>
      <c r="F105">
        <v>0</v>
      </c>
      <c r="G105">
        <v>0</v>
      </c>
      <c r="H105">
        <v>38</v>
      </c>
      <c r="I105">
        <v>219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8" x14ac:dyDescent="0.3">
      <c r="A106" t="s">
        <v>71</v>
      </c>
      <c r="B106" t="s">
        <v>114</v>
      </c>
      <c r="D106" s="1">
        <v>520894</v>
      </c>
      <c r="E106" s="1">
        <v>521650</v>
      </c>
      <c r="F106" s="1">
        <v>470249</v>
      </c>
      <c r="G106" s="1">
        <v>505741</v>
      </c>
      <c r="H106" s="1">
        <v>650701</v>
      </c>
      <c r="I106" s="1">
        <v>547863</v>
      </c>
      <c r="J106" s="1">
        <v>587333</v>
      </c>
      <c r="K106" s="1">
        <v>511365</v>
      </c>
      <c r="L106" s="1">
        <v>695402</v>
      </c>
      <c r="M106" s="1">
        <v>663617</v>
      </c>
      <c r="N106" s="1">
        <v>907668</v>
      </c>
      <c r="O106" s="1">
        <v>428538</v>
      </c>
      <c r="P106" s="1">
        <v>739046</v>
      </c>
      <c r="Q106" s="16">
        <v>739046</v>
      </c>
      <c r="R106" s="1"/>
    </row>
    <row r="107" spans="1:18" outlineLevel="1" x14ac:dyDescent="0.3">
      <c r="A107" t="s">
        <v>71</v>
      </c>
      <c r="B107" t="s">
        <v>114</v>
      </c>
      <c r="C107" t="s">
        <v>115</v>
      </c>
      <c r="D107" s="1">
        <v>309000</v>
      </c>
      <c r="E107" s="1">
        <v>309000</v>
      </c>
      <c r="F107" s="1">
        <v>309000</v>
      </c>
      <c r="G107" s="1">
        <v>309000</v>
      </c>
      <c r="H107" s="1">
        <v>309000</v>
      </c>
      <c r="I107" s="1">
        <v>352500</v>
      </c>
      <c r="J107" s="1">
        <v>340000</v>
      </c>
      <c r="K107" s="1">
        <v>360000</v>
      </c>
      <c r="L107" s="1">
        <v>367000</v>
      </c>
      <c r="M107" s="1">
        <v>363500</v>
      </c>
      <c r="N107" s="1">
        <v>363500</v>
      </c>
      <c r="O107" s="1">
        <v>223444</v>
      </c>
      <c r="P107" s="1">
        <v>383046</v>
      </c>
      <c r="Q107" s="1">
        <v>383046</v>
      </c>
    </row>
    <row r="108" spans="1:18" outlineLevel="1" x14ac:dyDescent="0.3">
      <c r="A108" t="s">
        <v>71</v>
      </c>
      <c r="B108" t="s">
        <v>114</v>
      </c>
      <c r="C108" t="s">
        <v>116</v>
      </c>
      <c r="D108" s="1">
        <v>99892</v>
      </c>
      <c r="E108" s="1">
        <v>80415</v>
      </c>
      <c r="F108" s="1">
        <v>43300</v>
      </c>
      <c r="G108" s="1">
        <v>73227</v>
      </c>
      <c r="H108" s="1">
        <v>215794</v>
      </c>
      <c r="I108" s="1">
        <v>64227</v>
      </c>
      <c r="J108" s="1">
        <v>89328</v>
      </c>
      <c r="K108">
        <v>51</v>
      </c>
      <c r="L108" s="1">
        <v>170348</v>
      </c>
      <c r="M108" s="1">
        <v>209340</v>
      </c>
      <c r="N108" s="1">
        <v>246458</v>
      </c>
      <c r="O108" s="1">
        <v>132708</v>
      </c>
      <c r="P108" s="1">
        <v>227500</v>
      </c>
      <c r="Q108" s="1">
        <v>227500</v>
      </c>
    </row>
    <row r="109" spans="1:18" outlineLevel="1" x14ac:dyDescent="0.3">
      <c r="A109" t="s">
        <v>71</v>
      </c>
      <c r="B109" t="s">
        <v>114</v>
      </c>
      <c r="C109" t="s">
        <v>117</v>
      </c>
      <c r="D109" s="1">
        <v>22354</v>
      </c>
      <c r="E109" s="1">
        <v>41850</v>
      </c>
      <c r="F109" s="1">
        <v>27082</v>
      </c>
      <c r="G109" s="1">
        <v>31453</v>
      </c>
      <c r="H109" s="1">
        <v>34107</v>
      </c>
      <c r="I109" s="1">
        <v>42027</v>
      </c>
      <c r="J109" s="1">
        <v>53911</v>
      </c>
      <c r="K109" s="1">
        <v>51269</v>
      </c>
      <c r="L109" s="1">
        <v>49910</v>
      </c>
      <c r="M109">
        <v>0</v>
      </c>
      <c r="N109" s="1">
        <v>209500</v>
      </c>
      <c r="O109" s="1">
        <v>21438</v>
      </c>
      <c r="P109" s="1">
        <v>38750</v>
      </c>
      <c r="Q109" s="1">
        <v>38750</v>
      </c>
    </row>
    <row r="110" spans="1:18" outlineLevel="1" x14ac:dyDescent="0.3">
      <c r="A110" t="s">
        <v>71</v>
      </c>
      <c r="B110" t="s">
        <v>114</v>
      </c>
      <c r="C110" t="s">
        <v>118</v>
      </c>
      <c r="D110" s="1">
        <v>40000</v>
      </c>
      <c r="E110" s="1">
        <v>40000</v>
      </c>
      <c r="F110" s="1">
        <v>40000</v>
      </c>
      <c r="G110" s="1">
        <v>40000</v>
      </c>
      <c r="H110" s="1">
        <v>40000</v>
      </c>
      <c r="I110" s="1">
        <v>37500</v>
      </c>
      <c r="J110" s="1">
        <v>50000</v>
      </c>
      <c r="K110" s="1">
        <v>45000</v>
      </c>
      <c r="L110" s="1">
        <v>50000</v>
      </c>
      <c r="M110" s="1">
        <v>47500</v>
      </c>
      <c r="N110" s="1">
        <v>47500</v>
      </c>
      <c r="O110" s="1">
        <v>27708</v>
      </c>
      <c r="P110" s="1">
        <v>47500</v>
      </c>
      <c r="Q110" s="1">
        <v>47500</v>
      </c>
    </row>
    <row r="111" spans="1:18" outlineLevel="1" x14ac:dyDescent="0.3">
      <c r="A111" t="s">
        <v>71</v>
      </c>
      <c r="B111" t="s">
        <v>114</v>
      </c>
      <c r="C111" t="s">
        <v>119</v>
      </c>
      <c r="D111" s="1">
        <v>44000</v>
      </c>
      <c r="E111" s="1">
        <v>44000</v>
      </c>
      <c r="F111" s="1">
        <v>44000</v>
      </c>
      <c r="G111" s="1">
        <v>44000</v>
      </c>
      <c r="H111" s="1">
        <v>44000</v>
      </c>
      <c r="I111" s="1">
        <v>45000</v>
      </c>
      <c r="J111" s="1">
        <v>45000</v>
      </c>
      <c r="K111" s="1">
        <v>45000</v>
      </c>
      <c r="L111" s="1">
        <v>45000</v>
      </c>
      <c r="M111" s="1">
        <v>30000</v>
      </c>
      <c r="N111" s="1">
        <v>30000</v>
      </c>
      <c r="O111" s="1">
        <v>17500</v>
      </c>
      <c r="P111" s="1">
        <v>30000</v>
      </c>
      <c r="Q111" s="1">
        <v>30000</v>
      </c>
    </row>
    <row r="112" spans="1:18" outlineLevel="1" x14ac:dyDescent="0.3">
      <c r="A112" t="s">
        <v>71</v>
      </c>
      <c r="B112" t="s">
        <v>114</v>
      </c>
      <c r="C112" t="s">
        <v>120</v>
      </c>
      <c r="D112" s="1">
        <v>5648</v>
      </c>
      <c r="E112" s="1">
        <v>6385</v>
      </c>
      <c r="F112" s="1">
        <v>6867</v>
      </c>
      <c r="G112" s="1">
        <v>8062</v>
      </c>
      <c r="H112" s="1">
        <v>7071</v>
      </c>
      <c r="I112" s="1">
        <v>6601</v>
      </c>
      <c r="J112" s="1">
        <v>7374</v>
      </c>
      <c r="K112" s="1">
        <v>10045</v>
      </c>
      <c r="L112" s="1">
        <v>13143</v>
      </c>
      <c r="M112" s="1">
        <v>11078</v>
      </c>
      <c r="N112" s="1">
        <v>10386</v>
      </c>
      <c r="O112" s="1">
        <v>5740</v>
      </c>
      <c r="P112" s="1">
        <v>11700</v>
      </c>
      <c r="Q112" s="1">
        <v>11700</v>
      </c>
    </row>
    <row r="113" spans="1:18" outlineLevel="1" x14ac:dyDescent="0.3">
      <c r="A113" t="s">
        <v>71</v>
      </c>
      <c r="B113" t="s">
        <v>114</v>
      </c>
      <c r="C113" t="s">
        <v>121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64</v>
      </c>
      <c r="J113">
        <v>127</v>
      </c>
      <c r="K113">
        <v>0</v>
      </c>
      <c r="L113">
        <v>0</v>
      </c>
      <c r="M113" s="1">
        <v>2199</v>
      </c>
      <c r="N113">
        <v>324</v>
      </c>
      <c r="O113">
        <v>0</v>
      </c>
      <c r="P113">
        <v>550</v>
      </c>
      <c r="Q113">
        <v>550</v>
      </c>
    </row>
    <row r="114" spans="1:18" outlineLevel="1" x14ac:dyDescent="0.3">
      <c r="A114" t="s">
        <v>71</v>
      </c>
      <c r="B114" t="s">
        <v>114</v>
      </c>
      <c r="C114" t="s">
        <v>122</v>
      </c>
      <c r="D114">
        <v>0</v>
      </c>
      <c r="E114">
        <v>0</v>
      </c>
      <c r="F114">
        <v>0</v>
      </c>
      <c r="G114">
        <v>0</v>
      </c>
      <c r="H114">
        <v>728</v>
      </c>
      <c r="I114">
        <v>-56</v>
      </c>
      <c r="J114" s="1">
        <v>1592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8" x14ac:dyDescent="0.3">
      <c r="A115" t="s">
        <v>71</v>
      </c>
      <c r="B115" t="s">
        <v>123</v>
      </c>
      <c r="D115" s="1">
        <v>331249</v>
      </c>
      <c r="E115" s="1">
        <v>322853</v>
      </c>
      <c r="F115" s="1">
        <v>455031</v>
      </c>
      <c r="G115" s="1">
        <v>270017</v>
      </c>
      <c r="H115" s="1">
        <v>298412</v>
      </c>
      <c r="I115" s="1">
        <v>312079</v>
      </c>
      <c r="J115" s="1">
        <v>626446</v>
      </c>
      <c r="K115" s="1">
        <v>370569</v>
      </c>
      <c r="L115" s="1">
        <v>333326</v>
      </c>
      <c r="M115" s="1">
        <v>323316</v>
      </c>
      <c r="N115" s="1">
        <v>251436</v>
      </c>
      <c r="O115" s="1">
        <v>160886</v>
      </c>
      <c r="P115" s="1">
        <v>343911</v>
      </c>
      <c r="Q115" s="16">
        <v>349064</v>
      </c>
      <c r="R115" s="1"/>
    </row>
    <row r="116" spans="1:18" outlineLevel="1" x14ac:dyDescent="0.3">
      <c r="A116" t="s">
        <v>71</v>
      </c>
      <c r="B116" t="s">
        <v>123</v>
      </c>
      <c r="C116" t="s">
        <v>124</v>
      </c>
      <c r="D116" s="1">
        <v>223949</v>
      </c>
      <c r="E116" s="1">
        <v>197369</v>
      </c>
      <c r="F116" s="1">
        <v>334716</v>
      </c>
      <c r="G116" s="1">
        <v>161943</v>
      </c>
      <c r="H116" s="1">
        <v>148604</v>
      </c>
      <c r="I116" s="1">
        <v>180862</v>
      </c>
      <c r="J116" s="1">
        <v>437309</v>
      </c>
      <c r="K116" s="1">
        <v>180421</v>
      </c>
      <c r="L116" s="1">
        <v>197151</v>
      </c>
      <c r="M116" s="1">
        <v>124891</v>
      </c>
      <c r="N116" s="1">
        <v>147492</v>
      </c>
      <c r="O116" s="1">
        <v>108745</v>
      </c>
      <c r="P116" s="1">
        <v>206700</v>
      </c>
      <c r="Q116" s="1">
        <v>209745</v>
      </c>
    </row>
    <row r="117" spans="1:18" outlineLevel="1" x14ac:dyDescent="0.3">
      <c r="A117" t="s">
        <v>71</v>
      </c>
      <c r="B117" t="s">
        <v>123</v>
      </c>
      <c r="C117" t="s">
        <v>125</v>
      </c>
      <c r="D117" s="1">
        <v>22598</v>
      </c>
      <c r="E117" s="1">
        <v>26594</v>
      </c>
      <c r="F117" s="1">
        <v>32094</v>
      </c>
      <c r="G117" s="1">
        <v>43876</v>
      </c>
      <c r="H117" s="1">
        <v>75949</v>
      </c>
      <c r="I117" s="1">
        <v>55516</v>
      </c>
      <c r="J117" s="1">
        <v>104575</v>
      </c>
      <c r="K117" s="1">
        <v>89463</v>
      </c>
      <c r="L117" s="1">
        <v>80799</v>
      </c>
      <c r="M117" s="1">
        <v>127390</v>
      </c>
      <c r="N117" s="1">
        <v>34568</v>
      </c>
      <c r="O117" s="1">
        <v>24344</v>
      </c>
      <c r="P117" s="1">
        <v>50836</v>
      </c>
      <c r="Q117" s="1">
        <v>51369</v>
      </c>
    </row>
    <row r="118" spans="1:18" outlineLevel="1" x14ac:dyDescent="0.3">
      <c r="A118" t="s">
        <v>71</v>
      </c>
      <c r="B118" t="s">
        <v>123</v>
      </c>
      <c r="C118" t="s">
        <v>126</v>
      </c>
      <c r="D118" s="1">
        <v>31173</v>
      </c>
      <c r="E118" s="1">
        <v>23167</v>
      </c>
      <c r="F118" s="1">
        <v>13030</v>
      </c>
      <c r="G118" s="1">
        <v>12353</v>
      </c>
      <c r="H118" s="1">
        <v>6681</v>
      </c>
      <c r="I118" s="1">
        <v>15513</v>
      </c>
      <c r="J118" s="1">
        <v>30182</v>
      </c>
      <c r="K118" s="1">
        <v>26180</v>
      </c>
      <c r="L118" s="1">
        <v>18738</v>
      </c>
      <c r="M118" s="1">
        <v>19522</v>
      </c>
      <c r="N118" s="1">
        <v>27465</v>
      </c>
      <c r="O118" s="1">
        <v>18176</v>
      </c>
      <c r="P118" s="1">
        <v>28200</v>
      </c>
      <c r="Q118" s="1">
        <v>29200</v>
      </c>
    </row>
    <row r="119" spans="1:18" outlineLevel="1" x14ac:dyDescent="0.3">
      <c r="A119" t="s">
        <v>71</v>
      </c>
      <c r="B119" t="s">
        <v>123</v>
      </c>
      <c r="C119" t="s">
        <v>127</v>
      </c>
      <c r="D119" s="1">
        <v>9394</v>
      </c>
      <c r="E119" s="1">
        <v>5940</v>
      </c>
      <c r="F119" s="1">
        <v>1621</v>
      </c>
      <c r="G119" s="1">
        <v>4050</v>
      </c>
      <c r="H119" s="1">
        <v>18668</v>
      </c>
      <c r="I119" s="1">
        <v>32993</v>
      </c>
      <c r="J119" s="1">
        <v>31733</v>
      </c>
      <c r="K119" s="1">
        <v>28212</v>
      </c>
      <c r="L119" s="1">
        <v>14471</v>
      </c>
      <c r="M119" s="1">
        <v>26657</v>
      </c>
      <c r="N119" s="1">
        <v>23272</v>
      </c>
      <c r="O119" s="1">
        <v>3900</v>
      </c>
      <c r="P119" s="1">
        <v>32500</v>
      </c>
      <c r="Q119" s="1">
        <v>32500</v>
      </c>
    </row>
    <row r="120" spans="1:18" outlineLevel="1" x14ac:dyDescent="0.3">
      <c r="A120" t="s">
        <v>71</v>
      </c>
      <c r="B120" t="s">
        <v>123</v>
      </c>
      <c r="C120" t="s">
        <v>128</v>
      </c>
      <c r="D120" s="1">
        <v>23722</v>
      </c>
      <c r="E120" s="1">
        <v>29196</v>
      </c>
      <c r="F120" s="1">
        <v>15119</v>
      </c>
      <c r="G120" s="1">
        <v>24599</v>
      </c>
      <c r="H120" s="1">
        <v>20811</v>
      </c>
      <c r="I120" s="1">
        <v>17540</v>
      </c>
      <c r="J120" s="1">
        <v>11115</v>
      </c>
      <c r="K120" s="1">
        <v>28998</v>
      </c>
      <c r="L120" s="1">
        <v>12722</v>
      </c>
      <c r="M120">
        <v>466</v>
      </c>
      <c r="N120">
        <v>0</v>
      </c>
      <c r="O120">
        <v>0</v>
      </c>
      <c r="P120">
        <v>0</v>
      </c>
      <c r="Q120">
        <v>0</v>
      </c>
    </row>
    <row r="121" spans="1:18" outlineLevel="1" x14ac:dyDescent="0.3">
      <c r="A121" t="s">
        <v>71</v>
      </c>
      <c r="B121" t="s">
        <v>123</v>
      </c>
      <c r="C121" t="s">
        <v>129</v>
      </c>
      <c r="D121" s="1">
        <v>11095</v>
      </c>
      <c r="E121" s="1">
        <v>9950</v>
      </c>
      <c r="F121" s="1">
        <v>9630</v>
      </c>
      <c r="G121" s="1">
        <v>10170</v>
      </c>
      <c r="H121" s="1">
        <v>9505</v>
      </c>
      <c r="I121" s="1">
        <v>9115</v>
      </c>
      <c r="J121" s="1">
        <v>9660</v>
      </c>
      <c r="K121" s="1">
        <v>9314</v>
      </c>
      <c r="L121" s="1">
        <v>9446</v>
      </c>
      <c r="M121" s="1">
        <v>9540</v>
      </c>
      <c r="N121" s="1">
        <v>9640</v>
      </c>
      <c r="O121" s="1">
        <v>5720</v>
      </c>
      <c r="P121" s="1">
        <v>11500</v>
      </c>
      <c r="Q121" s="1">
        <v>12075</v>
      </c>
    </row>
    <row r="122" spans="1:18" outlineLevel="1" x14ac:dyDescent="0.3">
      <c r="A122" t="s">
        <v>71</v>
      </c>
      <c r="B122" t="s">
        <v>123</v>
      </c>
      <c r="C122" t="s">
        <v>130</v>
      </c>
      <c r="D122" s="1">
        <v>8381</v>
      </c>
      <c r="E122" s="1">
        <v>29050</v>
      </c>
      <c r="F122" s="1">
        <v>18823</v>
      </c>
      <c r="G122" s="1">
        <v>4577</v>
      </c>
      <c r="H122" s="1">
        <v>4166</v>
      </c>
      <c r="I122">
        <v>0</v>
      </c>
      <c r="J122" s="1">
        <v>1798</v>
      </c>
      <c r="K122" s="1">
        <v>7983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8" outlineLevel="1" x14ac:dyDescent="0.3">
      <c r="A123" t="s">
        <v>71</v>
      </c>
      <c r="B123" t="s">
        <v>123</v>
      </c>
      <c r="C123" t="s">
        <v>131</v>
      </c>
      <c r="D123">
        <v>365</v>
      </c>
      <c r="E123" s="1">
        <v>1586</v>
      </c>
      <c r="F123" s="1">
        <v>30000</v>
      </c>
      <c r="G123" s="1">
        <v>6793</v>
      </c>
      <c r="H123" s="1">
        <v>12747</v>
      </c>
      <c r="I123">
        <v>140</v>
      </c>
      <c r="J123">
        <v>75</v>
      </c>
      <c r="K123">
        <v>0</v>
      </c>
      <c r="L123">
        <v>0</v>
      </c>
      <c r="M123">
        <v>0</v>
      </c>
      <c r="N123">
        <v>0</v>
      </c>
      <c r="O123">
        <v>0</v>
      </c>
      <c r="P123" s="1">
        <v>1500</v>
      </c>
      <c r="Q123" s="1">
        <v>1500</v>
      </c>
    </row>
    <row r="124" spans="1:18" outlineLevel="1" x14ac:dyDescent="0.3">
      <c r="A124" t="s">
        <v>71</v>
      </c>
      <c r="B124" t="s">
        <v>123</v>
      </c>
      <c r="C124" t="s">
        <v>132</v>
      </c>
      <c r="D124">
        <v>573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14850</v>
      </c>
      <c r="N124" s="1">
        <v>8999</v>
      </c>
      <c r="O124">
        <v>0</v>
      </c>
      <c r="P124" s="1">
        <v>12675</v>
      </c>
      <c r="Q124" s="1">
        <v>12675</v>
      </c>
    </row>
    <row r="125" spans="1:18" outlineLevel="1" x14ac:dyDescent="0.3">
      <c r="A125" t="s">
        <v>71</v>
      </c>
      <c r="B125" t="s">
        <v>123</v>
      </c>
      <c r="C125" t="s">
        <v>133</v>
      </c>
      <c r="D125">
        <v>0</v>
      </c>
      <c r="E125">
        <v>0</v>
      </c>
      <c r="F125">
        <v>0</v>
      </c>
      <c r="G125" s="1">
        <v>1656</v>
      </c>
      <c r="H125" s="1">
        <v>1281</v>
      </c>
      <c r="I125">
        <v>400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8" outlineLevel="1" x14ac:dyDescent="0.3">
      <c r="A126" t="s">
        <v>71</v>
      </c>
      <c r="B126" t="s">
        <v>203</v>
      </c>
      <c r="C126" t="s">
        <v>203</v>
      </c>
      <c r="G126" s="1"/>
      <c r="H126" s="1"/>
      <c r="P126" s="1">
        <v>225000</v>
      </c>
      <c r="Q126" s="1">
        <v>225000</v>
      </c>
    </row>
    <row r="127" spans="1:18" x14ac:dyDescent="0.3">
      <c r="A127" t="s">
        <v>71</v>
      </c>
      <c r="B127" t="s">
        <v>134</v>
      </c>
      <c r="D127" s="1">
        <v>80000</v>
      </c>
      <c r="E127" s="1">
        <v>110000</v>
      </c>
      <c r="F127">
        <v>0</v>
      </c>
      <c r="G127">
        <v>0</v>
      </c>
      <c r="H127">
        <v>0</v>
      </c>
      <c r="I127" s="1">
        <v>349000</v>
      </c>
      <c r="J127" s="1">
        <v>350000</v>
      </c>
      <c r="K127" s="1">
        <v>602000</v>
      </c>
      <c r="L127" s="1">
        <v>320000</v>
      </c>
      <c r="M127" s="1">
        <v>80000</v>
      </c>
      <c r="N127">
        <v>0</v>
      </c>
      <c r="O127">
        <v>0</v>
      </c>
      <c r="P127">
        <v>0</v>
      </c>
      <c r="Q127" s="17">
        <v>0</v>
      </c>
      <c r="R127" s="1"/>
    </row>
    <row r="128" spans="1:18" outlineLevel="1" x14ac:dyDescent="0.3">
      <c r="A128" t="s">
        <v>71</v>
      </c>
      <c r="B128" t="s">
        <v>134</v>
      </c>
      <c r="C128" t="s">
        <v>135</v>
      </c>
      <c r="D128" s="1">
        <v>80000</v>
      </c>
      <c r="E128" s="1">
        <v>110000</v>
      </c>
      <c r="F128">
        <v>0</v>
      </c>
      <c r="G128">
        <v>0</v>
      </c>
      <c r="H128">
        <v>0</v>
      </c>
      <c r="I128">
        <v>0</v>
      </c>
      <c r="J128" s="1">
        <v>350000</v>
      </c>
      <c r="K128" s="1">
        <v>602000</v>
      </c>
      <c r="L128" s="1">
        <v>320000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8" outlineLevel="1" x14ac:dyDescent="0.3">
      <c r="A129" t="s">
        <v>71</v>
      </c>
      <c r="B129" t="s">
        <v>134</v>
      </c>
      <c r="C129" t="s">
        <v>136</v>
      </c>
      <c r="D129">
        <v>0</v>
      </c>
      <c r="E129">
        <v>0</v>
      </c>
      <c r="F129">
        <v>0</v>
      </c>
      <c r="G129">
        <v>0</v>
      </c>
      <c r="H129">
        <v>0</v>
      </c>
      <c r="I129" s="1">
        <v>349000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8" outlineLevel="1" x14ac:dyDescent="0.3">
      <c r="A130" t="s">
        <v>71</v>
      </c>
      <c r="B130" t="s">
        <v>134</v>
      </c>
      <c r="C130" t="s">
        <v>137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80000</v>
      </c>
      <c r="N130">
        <v>0</v>
      </c>
      <c r="O130">
        <v>0</v>
      </c>
      <c r="P130">
        <v>0</v>
      </c>
      <c r="Q130">
        <v>0</v>
      </c>
    </row>
    <row r="131" spans="1:18" x14ac:dyDescent="0.3">
      <c r="A131" t="s">
        <v>71</v>
      </c>
      <c r="B131" t="s">
        <v>138</v>
      </c>
      <c r="D131" s="1">
        <v>99247</v>
      </c>
      <c r="E131" s="1">
        <v>84097</v>
      </c>
      <c r="F131" s="1">
        <v>107821</v>
      </c>
      <c r="G131" s="1">
        <v>125074</v>
      </c>
      <c r="H131" s="1">
        <v>118057</v>
      </c>
      <c r="I131" s="1">
        <v>158928</v>
      </c>
      <c r="J131" s="1">
        <v>123170</v>
      </c>
      <c r="K131" s="1">
        <v>149421</v>
      </c>
      <c r="L131" s="1">
        <v>132665</v>
      </c>
      <c r="M131" s="1">
        <v>120896</v>
      </c>
      <c r="N131" s="1">
        <v>109430</v>
      </c>
      <c r="O131" s="1">
        <v>54328</v>
      </c>
      <c r="P131" s="1">
        <v>123361</v>
      </c>
      <c r="Q131" s="16">
        <v>124861</v>
      </c>
      <c r="R131" s="1"/>
    </row>
    <row r="132" spans="1:18" outlineLevel="1" x14ac:dyDescent="0.3">
      <c r="A132" t="s">
        <v>71</v>
      </c>
      <c r="B132" t="s">
        <v>138</v>
      </c>
      <c r="C132" t="s">
        <v>139</v>
      </c>
      <c r="D132" s="1">
        <v>48608</v>
      </c>
      <c r="E132" s="1">
        <v>56732</v>
      </c>
      <c r="F132" s="1">
        <v>58063</v>
      </c>
      <c r="G132" s="1">
        <v>47957</v>
      </c>
      <c r="H132" s="1">
        <v>32484</v>
      </c>
      <c r="I132" s="1">
        <v>31181</v>
      </c>
      <c r="J132" s="1">
        <v>31675</v>
      </c>
      <c r="K132" s="1">
        <v>29081</v>
      </c>
      <c r="L132" s="1">
        <v>32105</v>
      </c>
      <c r="M132" s="1">
        <v>25243</v>
      </c>
      <c r="N132" s="1">
        <v>27715</v>
      </c>
      <c r="O132" s="1">
        <v>17289</v>
      </c>
      <c r="P132" s="1">
        <v>24686</v>
      </c>
      <c r="Q132" s="1">
        <v>26186</v>
      </c>
    </row>
    <row r="133" spans="1:18" outlineLevel="1" x14ac:dyDescent="0.3">
      <c r="A133" t="s">
        <v>71</v>
      </c>
      <c r="B133" t="s">
        <v>138</v>
      </c>
      <c r="C133" t="s">
        <v>140</v>
      </c>
      <c r="D133">
        <v>634</v>
      </c>
      <c r="E133">
        <v>231</v>
      </c>
      <c r="F133" s="1">
        <v>4066</v>
      </c>
      <c r="G133" s="1">
        <v>19915</v>
      </c>
      <c r="H133" s="1">
        <v>18910</v>
      </c>
      <c r="I133" s="1">
        <v>25190</v>
      </c>
      <c r="J133" s="1">
        <v>27909</v>
      </c>
      <c r="K133" s="1">
        <v>25990</v>
      </c>
      <c r="L133" s="1">
        <v>24201</v>
      </c>
      <c r="M133" s="1">
        <v>22585</v>
      </c>
      <c r="N133" s="1">
        <v>20601</v>
      </c>
      <c r="O133" s="1">
        <v>12049</v>
      </c>
      <c r="P133" s="1">
        <v>23750</v>
      </c>
      <c r="Q133" s="1">
        <v>23750</v>
      </c>
    </row>
    <row r="134" spans="1:18" outlineLevel="1" x14ac:dyDescent="0.3">
      <c r="A134" t="s">
        <v>71</v>
      </c>
      <c r="B134" t="s">
        <v>138</v>
      </c>
      <c r="C134" t="s">
        <v>141</v>
      </c>
      <c r="D134" s="1">
        <v>9368</v>
      </c>
      <c r="E134" s="1">
        <v>4413</v>
      </c>
      <c r="F134" s="1">
        <v>11420</v>
      </c>
      <c r="G134" s="1">
        <v>3547</v>
      </c>
      <c r="H134" s="1">
        <v>11367</v>
      </c>
      <c r="I134" s="1">
        <v>21639</v>
      </c>
      <c r="J134" s="1">
        <v>16277</v>
      </c>
      <c r="K134" s="1">
        <v>18860</v>
      </c>
      <c r="L134" s="1">
        <v>24601</v>
      </c>
      <c r="M134" s="1">
        <v>19488</v>
      </c>
      <c r="N134" s="1">
        <v>17283</v>
      </c>
      <c r="O134" s="1">
        <v>6836</v>
      </c>
      <c r="P134" s="1">
        <v>20060</v>
      </c>
      <c r="Q134" s="1">
        <v>20060</v>
      </c>
    </row>
    <row r="135" spans="1:18" outlineLevel="1" x14ac:dyDescent="0.3">
      <c r="A135" t="s">
        <v>71</v>
      </c>
      <c r="B135" t="s">
        <v>138</v>
      </c>
      <c r="C135" t="s">
        <v>142</v>
      </c>
      <c r="D135">
        <v>219</v>
      </c>
      <c r="E135">
        <v>637</v>
      </c>
      <c r="F135" s="1">
        <v>5241</v>
      </c>
      <c r="G135" s="1">
        <v>23318</v>
      </c>
      <c r="H135" s="1">
        <v>15145</v>
      </c>
      <c r="I135" s="1">
        <v>18535</v>
      </c>
      <c r="J135" s="1">
        <v>19458</v>
      </c>
      <c r="K135" s="1">
        <v>26749</v>
      </c>
      <c r="L135" s="1">
        <v>10940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8" outlineLevel="1" x14ac:dyDescent="0.3">
      <c r="A136" t="s">
        <v>71</v>
      </c>
      <c r="B136" t="s">
        <v>138</v>
      </c>
      <c r="C136" t="s">
        <v>143</v>
      </c>
      <c r="D136">
        <v>0</v>
      </c>
      <c r="E136">
        <v>0</v>
      </c>
      <c r="F136">
        <v>20</v>
      </c>
      <c r="G136" s="1">
        <v>1526</v>
      </c>
      <c r="H136" s="1">
        <v>18342</v>
      </c>
      <c r="I136" s="1">
        <v>12745</v>
      </c>
      <c r="J136">
        <v>784</v>
      </c>
      <c r="K136" s="1">
        <v>20774</v>
      </c>
      <c r="L136" s="1">
        <v>5395</v>
      </c>
      <c r="M136" s="1">
        <v>10739</v>
      </c>
      <c r="N136" s="1">
        <v>12089</v>
      </c>
      <c r="O136" s="1">
        <v>4970</v>
      </c>
      <c r="P136" s="1">
        <v>15000</v>
      </c>
      <c r="Q136" s="1">
        <v>15000</v>
      </c>
    </row>
    <row r="137" spans="1:18" outlineLevel="1" x14ac:dyDescent="0.3">
      <c r="A137" t="s">
        <v>71</v>
      </c>
      <c r="B137" t="s">
        <v>138</v>
      </c>
      <c r="C137" t="s">
        <v>144</v>
      </c>
      <c r="D137" s="1">
        <v>9807</v>
      </c>
      <c r="E137" s="1">
        <v>2747</v>
      </c>
      <c r="F137" s="1">
        <v>7234</v>
      </c>
      <c r="G137" s="1">
        <v>8370</v>
      </c>
      <c r="H137" s="1">
        <v>3745</v>
      </c>
      <c r="I137" s="1">
        <v>14603</v>
      </c>
      <c r="J137" s="1">
        <v>5701</v>
      </c>
      <c r="K137" s="1">
        <v>6514</v>
      </c>
      <c r="L137" s="1">
        <v>4837</v>
      </c>
      <c r="M137" s="1">
        <v>11372</v>
      </c>
      <c r="N137" s="1">
        <v>5930</v>
      </c>
      <c r="O137">
        <v>936</v>
      </c>
      <c r="P137" s="1">
        <v>10000</v>
      </c>
      <c r="Q137" s="1">
        <v>10000</v>
      </c>
    </row>
    <row r="138" spans="1:18" outlineLevel="1" x14ac:dyDescent="0.3">
      <c r="A138" t="s">
        <v>71</v>
      </c>
      <c r="B138" t="s">
        <v>138</v>
      </c>
      <c r="C138" t="s">
        <v>145</v>
      </c>
      <c r="D138" s="1">
        <v>6854</v>
      </c>
      <c r="E138" s="1">
        <v>7315</v>
      </c>
      <c r="F138" s="1">
        <v>6296</v>
      </c>
      <c r="G138" s="1">
        <v>6109</v>
      </c>
      <c r="H138" s="1">
        <v>3375</v>
      </c>
      <c r="I138" s="1">
        <v>12389</v>
      </c>
      <c r="J138" s="1">
        <v>6346</v>
      </c>
      <c r="K138" s="1">
        <v>7561</v>
      </c>
      <c r="L138" s="1">
        <v>8863</v>
      </c>
      <c r="M138" s="1">
        <v>6949</v>
      </c>
      <c r="N138" s="1">
        <v>10553</v>
      </c>
      <c r="O138" s="1">
        <v>1543</v>
      </c>
      <c r="P138" s="1">
        <v>8000</v>
      </c>
      <c r="Q138" s="1">
        <v>8000</v>
      </c>
    </row>
    <row r="139" spans="1:18" outlineLevel="1" x14ac:dyDescent="0.3">
      <c r="A139" t="s">
        <v>71</v>
      </c>
      <c r="B139" t="s">
        <v>138</v>
      </c>
      <c r="C139" t="s">
        <v>146</v>
      </c>
      <c r="D139" s="1">
        <v>14976</v>
      </c>
      <c r="E139" s="1">
        <v>6710</v>
      </c>
      <c r="F139" s="1">
        <v>7910</v>
      </c>
      <c r="G139" s="1">
        <v>5501</v>
      </c>
      <c r="H139" s="1">
        <v>6599</v>
      </c>
      <c r="I139" s="1">
        <v>4803</v>
      </c>
      <c r="J139" s="1">
        <v>4614</v>
      </c>
      <c r="K139" s="1">
        <v>3721</v>
      </c>
      <c r="L139" s="1">
        <v>8237</v>
      </c>
      <c r="M139" s="1">
        <v>3445</v>
      </c>
      <c r="N139" s="1">
        <v>3335</v>
      </c>
      <c r="O139" s="1">
        <v>2271</v>
      </c>
      <c r="P139" s="1">
        <v>3700</v>
      </c>
      <c r="Q139" s="1">
        <v>3700</v>
      </c>
    </row>
    <row r="140" spans="1:18" outlineLevel="1" x14ac:dyDescent="0.3">
      <c r="A140" t="s">
        <v>71</v>
      </c>
      <c r="B140" t="s">
        <v>138</v>
      </c>
      <c r="C140" t="s">
        <v>147</v>
      </c>
      <c r="D140" s="1">
        <v>1714</v>
      </c>
      <c r="E140" s="1">
        <v>1445</v>
      </c>
      <c r="F140" s="1">
        <v>2360</v>
      </c>
      <c r="G140" s="1">
        <v>5734</v>
      </c>
      <c r="H140" s="1">
        <v>3969</v>
      </c>
      <c r="I140" s="1">
        <v>9643</v>
      </c>
      <c r="J140" s="1">
        <v>3260</v>
      </c>
      <c r="K140" s="1">
        <v>4354</v>
      </c>
      <c r="L140" s="1">
        <v>9290</v>
      </c>
      <c r="M140">
        <v>768</v>
      </c>
      <c r="N140">
        <v>626</v>
      </c>
      <c r="O140">
        <v>775</v>
      </c>
      <c r="P140" s="1">
        <v>3000</v>
      </c>
      <c r="Q140" s="1">
        <v>3000</v>
      </c>
    </row>
    <row r="141" spans="1:18" outlineLevel="1" x14ac:dyDescent="0.3">
      <c r="A141" t="s">
        <v>71</v>
      </c>
      <c r="B141" t="s">
        <v>138</v>
      </c>
      <c r="C141" t="s">
        <v>148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14797</v>
      </c>
      <c r="N141" s="1">
        <v>8293</v>
      </c>
      <c r="O141" s="1">
        <v>6833</v>
      </c>
      <c r="P141" s="1">
        <v>10000</v>
      </c>
      <c r="Q141" s="1">
        <v>10000</v>
      </c>
    </row>
    <row r="142" spans="1:18" outlineLevel="1" x14ac:dyDescent="0.3">
      <c r="A142" t="s">
        <v>71</v>
      </c>
      <c r="B142" t="s">
        <v>138</v>
      </c>
      <c r="C142" t="s">
        <v>149</v>
      </c>
      <c r="D142">
        <v>123</v>
      </c>
      <c r="E142">
        <v>0</v>
      </c>
      <c r="F142">
        <v>45</v>
      </c>
      <c r="G142">
        <v>0</v>
      </c>
      <c r="H142">
        <v>6</v>
      </c>
      <c r="I142" s="1">
        <v>1531</v>
      </c>
      <c r="J142" s="1">
        <v>6060</v>
      </c>
      <c r="K142" s="1">
        <v>4133</v>
      </c>
      <c r="L142">
        <v>928</v>
      </c>
      <c r="M142" s="1">
        <v>2316</v>
      </c>
      <c r="N142">
        <v>565</v>
      </c>
      <c r="O142">
        <v>343</v>
      </c>
      <c r="P142" s="1">
        <v>1550</v>
      </c>
      <c r="Q142" s="1">
        <v>1550</v>
      </c>
    </row>
    <row r="143" spans="1:18" outlineLevel="1" x14ac:dyDescent="0.3">
      <c r="A143" t="s">
        <v>71</v>
      </c>
      <c r="B143" t="s">
        <v>138</v>
      </c>
      <c r="C143" t="s">
        <v>150</v>
      </c>
      <c r="D143" s="1">
        <v>1580</v>
      </c>
      <c r="E143">
        <v>575</v>
      </c>
      <c r="F143" s="1">
        <v>1985</v>
      </c>
      <c r="G143">
        <v>798</v>
      </c>
      <c r="H143" s="1">
        <v>1255</v>
      </c>
      <c r="I143" s="1">
        <v>2127</v>
      </c>
      <c r="J143">
        <v>390</v>
      </c>
      <c r="K143">
        <v>145</v>
      </c>
      <c r="L143" s="1">
        <v>2362</v>
      </c>
      <c r="M143">
        <v>267</v>
      </c>
      <c r="N143">
        <v>257</v>
      </c>
      <c r="O143">
        <v>63</v>
      </c>
      <c r="P143" s="1">
        <v>1600</v>
      </c>
      <c r="Q143" s="1">
        <v>1600</v>
      </c>
    </row>
    <row r="144" spans="1:18" outlineLevel="1" x14ac:dyDescent="0.3">
      <c r="A144" t="s">
        <v>71</v>
      </c>
      <c r="B144" t="s">
        <v>138</v>
      </c>
      <c r="C144" t="s">
        <v>151</v>
      </c>
      <c r="D144" s="1">
        <v>3293</v>
      </c>
      <c r="E144" s="1">
        <v>1635</v>
      </c>
      <c r="F144" s="1">
        <v>1165</v>
      </c>
      <c r="G144" s="1">
        <v>1166</v>
      </c>
      <c r="H144" s="1">
        <v>1027</v>
      </c>
      <c r="I144">
        <v>779</v>
      </c>
      <c r="J144">
        <v>102</v>
      </c>
      <c r="K144">
        <v>70</v>
      </c>
      <c r="L144">
        <v>717</v>
      </c>
      <c r="M144" s="1">
        <v>1941</v>
      </c>
      <c r="N144" s="1">
        <v>1215</v>
      </c>
      <c r="O144">
        <v>194</v>
      </c>
      <c r="P144">
        <v>500</v>
      </c>
      <c r="Q144">
        <v>500</v>
      </c>
    </row>
    <row r="145" spans="1:18" outlineLevel="1" x14ac:dyDescent="0.3">
      <c r="A145" t="s">
        <v>71</v>
      </c>
      <c r="B145" t="s">
        <v>138</v>
      </c>
      <c r="C145" t="s">
        <v>152</v>
      </c>
      <c r="D145">
        <v>410</v>
      </c>
      <c r="E145">
        <v>0</v>
      </c>
      <c r="F145">
        <v>0</v>
      </c>
      <c r="G145">
        <v>0</v>
      </c>
      <c r="H145">
        <v>0</v>
      </c>
      <c r="I145" s="1">
        <v>3686</v>
      </c>
      <c r="J145">
        <v>478</v>
      </c>
      <c r="K145" s="1">
        <v>1470</v>
      </c>
      <c r="L145">
        <v>188</v>
      </c>
      <c r="M145">
        <v>986</v>
      </c>
      <c r="N145">
        <v>969</v>
      </c>
      <c r="O145">
        <v>227</v>
      </c>
      <c r="P145" s="1">
        <v>1515</v>
      </c>
      <c r="Q145" s="1">
        <v>1515</v>
      </c>
    </row>
    <row r="146" spans="1:18" outlineLevel="1" x14ac:dyDescent="0.3">
      <c r="A146" t="s">
        <v>71</v>
      </c>
      <c r="B146" t="s">
        <v>138</v>
      </c>
      <c r="C146" t="s">
        <v>153</v>
      </c>
      <c r="D146" s="1">
        <v>1662</v>
      </c>
      <c r="E146" s="1">
        <v>1657</v>
      </c>
      <c r="F146" s="1">
        <v>2017</v>
      </c>
      <c r="G146" s="1">
        <v>1132</v>
      </c>
      <c r="H146" s="1">
        <v>1834</v>
      </c>
      <c r="I146">
        <v>77</v>
      </c>
      <c r="J146">
        <v>116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8" x14ac:dyDescent="0.3">
      <c r="A147" t="s">
        <v>71</v>
      </c>
      <c r="B147" t="s">
        <v>154</v>
      </c>
      <c r="D147" s="1">
        <v>54115</v>
      </c>
      <c r="E147" s="1">
        <v>63975</v>
      </c>
      <c r="F147" s="1">
        <v>71472</v>
      </c>
      <c r="G147" s="1">
        <v>61259</v>
      </c>
      <c r="H147" s="1">
        <v>83896</v>
      </c>
      <c r="I147" s="1">
        <v>82304</v>
      </c>
      <c r="J147" s="1">
        <v>92457</v>
      </c>
      <c r="K147" s="1">
        <v>85458</v>
      </c>
      <c r="L147" s="1">
        <v>131886</v>
      </c>
      <c r="M147" s="1">
        <v>93042</v>
      </c>
      <c r="N147" s="1">
        <v>95190</v>
      </c>
      <c r="O147" s="1">
        <v>43237</v>
      </c>
      <c r="P147" s="1">
        <v>89530</v>
      </c>
      <c r="Q147" s="16">
        <v>85580</v>
      </c>
      <c r="R147" s="1"/>
    </row>
    <row r="148" spans="1:18" outlineLevel="1" x14ac:dyDescent="0.3">
      <c r="A148" t="s">
        <v>71</v>
      </c>
      <c r="B148" t="s">
        <v>154</v>
      </c>
      <c r="C148" t="s">
        <v>155</v>
      </c>
      <c r="D148" s="1">
        <v>30307</v>
      </c>
      <c r="E148" s="1">
        <v>26292</v>
      </c>
      <c r="F148" s="1">
        <v>26354</v>
      </c>
      <c r="G148" s="1">
        <v>22970</v>
      </c>
      <c r="H148" s="1">
        <v>35784</v>
      </c>
      <c r="I148" s="1">
        <v>33656</v>
      </c>
      <c r="J148" s="1">
        <v>38781</v>
      </c>
      <c r="K148" s="1">
        <v>41287</v>
      </c>
      <c r="L148" s="1">
        <v>52913</v>
      </c>
      <c r="M148" s="1">
        <v>40839</v>
      </c>
      <c r="N148" s="1">
        <v>50311</v>
      </c>
      <c r="O148" s="1">
        <v>24317</v>
      </c>
      <c r="P148" s="1">
        <v>44150</v>
      </c>
      <c r="Q148" s="1">
        <v>44150</v>
      </c>
    </row>
    <row r="149" spans="1:18" outlineLevel="1" x14ac:dyDescent="0.3">
      <c r="A149" t="s">
        <v>71</v>
      </c>
      <c r="B149" t="s">
        <v>154</v>
      </c>
      <c r="C149" t="s">
        <v>156</v>
      </c>
      <c r="D149" s="1">
        <v>14023</v>
      </c>
      <c r="E149" s="1">
        <v>12250</v>
      </c>
      <c r="F149" s="1">
        <v>8994</v>
      </c>
      <c r="G149" s="1">
        <v>6203</v>
      </c>
      <c r="H149" s="1">
        <v>7229</v>
      </c>
      <c r="I149" s="1">
        <v>10015</v>
      </c>
      <c r="J149" s="1">
        <v>13484</v>
      </c>
      <c r="K149" s="1">
        <v>10220</v>
      </c>
      <c r="L149" s="1">
        <v>14408</v>
      </c>
      <c r="M149" s="1">
        <v>15616</v>
      </c>
      <c r="N149" s="1">
        <v>13097</v>
      </c>
      <c r="O149" s="1">
        <v>4846</v>
      </c>
      <c r="P149" s="1">
        <v>13775</v>
      </c>
      <c r="Q149" s="1">
        <v>10825</v>
      </c>
    </row>
    <row r="150" spans="1:18" outlineLevel="1" x14ac:dyDescent="0.3">
      <c r="A150" t="s">
        <v>71</v>
      </c>
      <c r="B150" t="s">
        <v>154</v>
      </c>
      <c r="C150" t="s">
        <v>157</v>
      </c>
      <c r="D150">
        <v>0</v>
      </c>
      <c r="E150" s="1">
        <v>3000</v>
      </c>
      <c r="F150" s="1">
        <v>11834</v>
      </c>
      <c r="G150" s="1">
        <v>16997</v>
      </c>
      <c r="H150" s="1">
        <v>15736</v>
      </c>
      <c r="I150" s="1">
        <v>9999</v>
      </c>
      <c r="J150" s="1">
        <v>10047</v>
      </c>
      <c r="K150" s="1">
        <v>10432</v>
      </c>
      <c r="L150" s="1">
        <v>19163</v>
      </c>
      <c r="M150" s="1">
        <v>3045</v>
      </c>
      <c r="N150" s="1">
        <v>3374</v>
      </c>
      <c r="O150">
        <v>976</v>
      </c>
      <c r="P150" s="1">
        <v>2000</v>
      </c>
      <c r="Q150" s="1">
        <v>2000</v>
      </c>
    </row>
    <row r="151" spans="1:18" outlineLevel="1" x14ac:dyDescent="0.3">
      <c r="A151" t="s">
        <v>71</v>
      </c>
      <c r="B151" t="s">
        <v>154</v>
      </c>
      <c r="C151" t="s">
        <v>158</v>
      </c>
      <c r="D151" s="1">
        <v>4003</v>
      </c>
      <c r="E151" s="1">
        <v>10971</v>
      </c>
      <c r="F151" s="1">
        <v>5720</v>
      </c>
      <c r="G151" s="1">
        <v>2633</v>
      </c>
      <c r="H151" s="1">
        <v>6569</v>
      </c>
      <c r="I151" s="1">
        <v>8658</v>
      </c>
      <c r="J151" s="1">
        <v>8004</v>
      </c>
      <c r="K151" s="1">
        <v>8535</v>
      </c>
      <c r="L151" s="1">
        <v>14573</v>
      </c>
      <c r="M151" s="1">
        <v>10478</v>
      </c>
      <c r="N151" s="1">
        <v>7498</v>
      </c>
      <c r="O151" s="1">
        <v>2955</v>
      </c>
      <c r="P151" s="1">
        <v>7480</v>
      </c>
      <c r="Q151" s="1">
        <v>7480</v>
      </c>
    </row>
    <row r="152" spans="1:18" outlineLevel="1" x14ac:dyDescent="0.3">
      <c r="A152" t="s">
        <v>71</v>
      </c>
      <c r="B152" t="s">
        <v>154</v>
      </c>
      <c r="C152" t="s">
        <v>159</v>
      </c>
      <c r="D152">
        <v>0</v>
      </c>
      <c r="E152">
        <v>628</v>
      </c>
      <c r="F152" s="1">
        <v>7074</v>
      </c>
      <c r="G152" s="1">
        <v>7163</v>
      </c>
      <c r="H152" s="1">
        <v>5879</v>
      </c>
      <c r="I152" s="1">
        <v>8144</v>
      </c>
      <c r="J152" s="1">
        <v>7852</v>
      </c>
      <c r="K152" s="1">
        <v>5299</v>
      </c>
      <c r="L152" s="1">
        <v>6565</v>
      </c>
      <c r="M152" s="1">
        <v>6926</v>
      </c>
      <c r="N152" s="1">
        <v>7819</v>
      </c>
      <c r="O152" s="1">
        <v>4215</v>
      </c>
      <c r="P152" s="1">
        <v>8000</v>
      </c>
      <c r="Q152" s="1">
        <v>8000</v>
      </c>
    </row>
    <row r="153" spans="1:18" outlineLevel="1" x14ac:dyDescent="0.3">
      <c r="A153" t="s">
        <v>71</v>
      </c>
      <c r="B153" t="s">
        <v>154</v>
      </c>
      <c r="C153" t="s">
        <v>160</v>
      </c>
      <c r="D153" s="1">
        <v>3155</v>
      </c>
      <c r="E153" s="1">
        <v>1535</v>
      </c>
      <c r="F153" s="1">
        <v>1675</v>
      </c>
      <c r="G153">
        <v>873</v>
      </c>
      <c r="H153" s="1">
        <v>3025</v>
      </c>
      <c r="I153" s="1">
        <v>4951</v>
      </c>
      <c r="J153" s="1">
        <v>3263</v>
      </c>
      <c r="K153" s="1">
        <v>2923</v>
      </c>
      <c r="L153" s="1">
        <v>8396</v>
      </c>
      <c r="M153" s="1">
        <v>4022</v>
      </c>
      <c r="N153" s="1">
        <v>3297</v>
      </c>
      <c r="O153">
        <v>176</v>
      </c>
      <c r="P153" s="1">
        <v>3250</v>
      </c>
      <c r="Q153" s="1">
        <v>2450</v>
      </c>
    </row>
    <row r="154" spans="1:18" outlineLevel="1" x14ac:dyDescent="0.3">
      <c r="A154" t="s">
        <v>71</v>
      </c>
      <c r="B154" t="s">
        <v>154</v>
      </c>
      <c r="C154" t="s">
        <v>161</v>
      </c>
      <c r="D154" s="1">
        <v>2269</v>
      </c>
      <c r="E154" s="1">
        <v>3279</v>
      </c>
      <c r="F154" s="1">
        <v>3920</v>
      </c>
      <c r="G154" s="1">
        <v>1547</v>
      </c>
      <c r="H154" s="1">
        <v>2563</v>
      </c>
      <c r="I154" s="1">
        <v>2796</v>
      </c>
      <c r="J154" s="1">
        <v>2191</v>
      </c>
      <c r="K154" s="1">
        <v>2893</v>
      </c>
      <c r="L154" s="1">
        <v>4145</v>
      </c>
      <c r="M154" s="1">
        <v>1875</v>
      </c>
      <c r="N154">
        <v>992</v>
      </c>
      <c r="O154">
        <v>494</v>
      </c>
      <c r="P154" s="1">
        <v>2300</v>
      </c>
      <c r="Q154" s="1">
        <v>2100</v>
      </c>
    </row>
    <row r="155" spans="1:18" outlineLevel="1" x14ac:dyDescent="0.3">
      <c r="A155" t="s">
        <v>71</v>
      </c>
      <c r="B155" t="s">
        <v>154</v>
      </c>
      <c r="C155" t="s">
        <v>162</v>
      </c>
      <c r="D155" s="1">
        <v>1566</v>
      </c>
      <c r="E155" s="1">
        <v>1602</v>
      </c>
      <c r="F155" s="1">
        <v>1588</v>
      </c>
      <c r="G155">
        <v>500</v>
      </c>
      <c r="H155" s="1">
        <v>1061</v>
      </c>
      <c r="I155" s="1">
        <v>1981</v>
      </c>
      <c r="J155" s="1">
        <v>2640</v>
      </c>
      <c r="K155">
        <v>840</v>
      </c>
      <c r="L155" s="1">
        <v>4072</v>
      </c>
      <c r="M155" s="1">
        <v>2694</v>
      </c>
      <c r="N155" s="1">
        <v>2399</v>
      </c>
      <c r="O155">
        <v>933</v>
      </c>
      <c r="P155" s="1">
        <v>2800</v>
      </c>
      <c r="Q155" s="1">
        <v>2800</v>
      </c>
    </row>
    <row r="156" spans="1:18" outlineLevel="1" x14ac:dyDescent="0.3">
      <c r="A156" t="s">
        <v>71</v>
      </c>
      <c r="B156" t="s">
        <v>154</v>
      </c>
      <c r="C156" t="s">
        <v>125</v>
      </c>
      <c r="D156" s="1">
        <v>-3096</v>
      </c>
      <c r="E156" s="1">
        <v>4295</v>
      </c>
      <c r="F156" s="1">
        <v>4212</v>
      </c>
      <c r="G156" s="1">
        <v>1803</v>
      </c>
      <c r="H156" s="1">
        <v>3264</v>
      </c>
      <c r="I156" s="1">
        <v>1900</v>
      </c>
      <c r="J156" s="1">
        <v>2313</v>
      </c>
      <c r="K156" s="1">
        <v>1389</v>
      </c>
      <c r="L156" s="1">
        <v>1540</v>
      </c>
      <c r="M156" s="1">
        <v>2049</v>
      </c>
      <c r="N156" s="1">
        <v>1975</v>
      </c>
      <c r="O156">
        <v>619</v>
      </c>
      <c r="P156" s="1">
        <v>1950</v>
      </c>
      <c r="Q156" s="1">
        <v>1950</v>
      </c>
    </row>
    <row r="157" spans="1:18" outlineLevel="1" x14ac:dyDescent="0.3">
      <c r="A157" t="s">
        <v>71</v>
      </c>
      <c r="B157" t="s">
        <v>154</v>
      </c>
      <c r="C157" t="s">
        <v>163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 s="1">
        <v>3403</v>
      </c>
      <c r="K157" s="1">
        <v>1209</v>
      </c>
      <c r="L157" s="1">
        <v>4020</v>
      </c>
      <c r="M157" s="1">
        <v>4014</v>
      </c>
      <c r="N157" s="1">
        <v>3631</v>
      </c>
      <c r="O157" s="1">
        <v>3065</v>
      </c>
      <c r="P157" s="1">
        <v>2975</v>
      </c>
      <c r="Q157" s="1">
        <v>2975</v>
      </c>
    </row>
    <row r="158" spans="1:18" outlineLevel="1" x14ac:dyDescent="0.3">
      <c r="A158" t="s">
        <v>71</v>
      </c>
      <c r="B158" t="s">
        <v>154</v>
      </c>
      <c r="C158" t="s">
        <v>164</v>
      </c>
      <c r="D158" s="1">
        <v>1504</v>
      </c>
      <c r="E158">
        <v>123</v>
      </c>
      <c r="F158">
        <v>102</v>
      </c>
      <c r="G158">
        <v>570</v>
      </c>
      <c r="H158" s="1">
        <v>2786</v>
      </c>
      <c r="I158">
        <v>203</v>
      </c>
      <c r="J158">
        <v>480</v>
      </c>
      <c r="K158">
        <v>431</v>
      </c>
      <c r="L158">
        <v>790</v>
      </c>
      <c r="M158">
        <v>176</v>
      </c>
      <c r="N158">
        <v>0</v>
      </c>
      <c r="O158">
        <v>237</v>
      </c>
      <c r="P158">
        <v>150</v>
      </c>
      <c r="Q158">
        <v>150</v>
      </c>
    </row>
    <row r="159" spans="1:18" outlineLevel="1" x14ac:dyDescent="0.3">
      <c r="A159" t="s">
        <v>71</v>
      </c>
      <c r="B159" t="s">
        <v>154</v>
      </c>
      <c r="C159" t="s">
        <v>165</v>
      </c>
      <c r="D159">
        <v>385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 s="1">
        <v>1301</v>
      </c>
      <c r="M159" s="1">
        <v>1309</v>
      </c>
      <c r="N159">
        <v>798</v>
      </c>
      <c r="O159">
        <v>404</v>
      </c>
      <c r="P159">
        <v>700</v>
      </c>
      <c r="Q159">
        <v>700</v>
      </c>
    </row>
    <row r="160" spans="1:18" x14ac:dyDescent="0.3">
      <c r="A160" t="s">
        <v>71</v>
      </c>
      <c r="B160" t="s">
        <v>166</v>
      </c>
      <c r="D160" s="1">
        <v>24351</v>
      </c>
      <c r="E160" s="1">
        <v>24636</v>
      </c>
      <c r="F160" s="1">
        <v>17673</v>
      </c>
      <c r="G160" s="1">
        <v>16637</v>
      </c>
      <c r="H160" s="1">
        <v>20369</v>
      </c>
      <c r="I160" s="1">
        <v>26762</v>
      </c>
      <c r="J160" s="1">
        <v>36476</v>
      </c>
      <c r="K160" s="1">
        <v>33963</v>
      </c>
      <c r="L160" s="1">
        <v>32373</v>
      </c>
      <c r="M160" s="1">
        <v>32706</v>
      </c>
      <c r="N160" s="1">
        <v>37278</v>
      </c>
      <c r="O160" s="1">
        <v>18315</v>
      </c>
      <c r="P160" s="1">
        <v>42455</v>
      </c>
      <c r="Q160" s="16">
        <v>39375</v>
      </c>
      <c r="R160" s="1"/>
    </row>
    <row r="161" spans="1:18" outlineLevel="1" x14ac:dyDescent="0.3">
      <c r="A161" t="s">
        <v>71</v>
      </c>
      <c r="B161" t="s">
        <v>166</v>
      </c>
      <c r="C161" t="s">
        <v>166</v>
      </c>
      <c r="D161" s="1">
        <v>22538</v>
      </c>
      <c r="E161" s="1">
        <v>14715</v>
      </c>
      <c r="F161" s="1">
        <v>13309</v>
      </c>
      <c r="G161" s="1">
        <v>11164</v>
      </c>
      <c r="H161" s="1">
        <v>13387</v>
      </c>
      <c r="I161" s="1">
        <v>14500</v>
      </c>
      <c r="J161" s="1">
        <v>18038</v>
      </c>
      <c r="K161" s="1">
        <v>19197</v>
      </c>
      <c r="L161" s="1">
        <v>20868</v>
      </c>
      <c r="M161" s="1">
        <v>18593</v>
      </c>
      <c r="N161" s="1">
        <v>22595</v>
      </c>
      <c r="O161" s="1">
        <v>10488</v>
      </c>
      <c r="P161" s="1">
        <v>25330</v>
      </c>
      <c r="Q161" s="1">
        <v>25330</v>
      </c>
    </row>
    <row r="162" spans="1:18" outlineLevel="1" x14ac:dyDescent="0.3">
      <c r="A162" t="s">
        <v>71</v>
      </c>
      <c r="B162" t="s">
        <v>166</v>
      </c>
      <c r="C162" t="s">
        <v>167</v>
      </c>
      <c r="D162">
        <v>704</v>
      </c>
      <c r="E162" s="1">
        <v>6139</v>
      </c>
      <c r="F162">
        <v>541</v>
      </c>
      <c r="G162" s="1">
        <v>1353</v>
      </c>
      <c r="H162" s="1">
        <v>2412</v>
      </c>
      <c r="I162" s="1">
        <v>8076</v>
      </c>
      <c r="J162" s="1">
        <v>12798</v>
      </c>
      <c r="K162" s="1">
        <v>7673</v>
      </c>
      <c r="L162" s="1">
        <v>7683</v>
      </c>
      <c r="M162" s="1">
        <v>9454</v>
      </c>
      <c r="N162" s="1">
        <v>9710</v>
      </c>
      <c r="O162" s="1">
        <v>4518</v>
      </c>
      <c r="P162" s="1">
        <v>10625</v>
      </c>
      <c r="Q162" s="1">
        <v>7545</v>
      </c>
    </row>
    <row r="163" spans="1:18" outlineLevel="1" x14ac:dyDescent="0.3">
      <c r="A163" t="s">
        <v>71</v>
      </c>
      <c r="B163" t="s">
        <v>166</v>
      </c>
      <c r="C163" t="s">
        <v>168</v>
      </c>
      <c r="D163" s="1">
        <v>1110</v>
      </c>
      <c r="E163" s="1">
        <v>3782</v>
      </c>
      <c r="F163" s="1">
        <v>3823</v>
      </c>
      <c r="G163" s="1">
        <v>4120</v>
      </c>
      <c r="H163" s="1">
        <v>4570</v>
      </c>
      <c r="I163" s="1">
        <v>4186</v>
      </c>
      <c r="J163" s="1">
        <v>5640</v>
      </c>
      <c r="K163" s="1">
        <v>7093</v>
      </c>
      <c r="L163" s="1">
        <v>3821</v>
      </c>
      <c r="M163" s="1">
        <v>4660</v>
      </c>
      <c r="N163" s="1">
        <v>4973</v>
      </c>
      <c r="O163" s="1">
        <v>3310</v>
      </c>
      <c r="P163" s="1">
        <v>6500</v>
      </c>
      <c r="Q163" s="1">
        <v>6500</v>
      </c>
    </row>
    <row r="164" spans="1:18" x14ac:dyDescent="0.3">
      <c r="A164" t="s">
        <v>71</v>
      </c>
      <c r="B164" t="s">
        <v>169</v>
      </c>
      <c r="D164" s="1">
        <v>39356</v>
      </c>
      <c r="E164" s="1">
        <v>12668</v>
      </c>
      <c r="F164" s="1">
        <v>150757</v>
      </c>
      <c r="G164" s="1">
        <v>18571</v>
      </c>
      <c r="H164" s="1">
        <v>73367</v>
      </c>
      <c r="I164" s="1">
        <v>43000</v>
      </c>
      <c r="J164">
        <v>0</v>
      </c>
      <c r="K164" s="1">
        <v>28384</v>
      </c>
      <c r="L164">
        <v>0</v>
      </c>
      <c r="M164" s="1">
        <v>2631</v>
      </c>
      <c r="N164" s="1">
        <v>9687</v>
      </c>
      <c r="O164" s="1">
        <v>4782</v>
      </c>
      <c r="P164" s="1">
        <v>10000</v>
      </c>
      <c r="Q164" s="16">
        <v>10000</v>
      </c>
      <c r="R164" s="1"/>
    </row>
    <row r="165" spans="1:18" outlineLevel="1" x14ac:dyDescent="0.3">
      <c r="A165" t="s">
        <v>71</v>
      </c>
      <c r="B165" t="s">
        <v>169</v>
      </c>
      <c r="C165" t="s">
        <v>170</v>
      </c>
      <c r="D165" s="1">
        <v>34879</v>
      </c>
      <c r="E165" s="1">
        <v>7927</v>
      </c>
      <c r="F165" s="1">
        <v>150757</v>
      </c>
      <c r="G165" s="1">
        <v>11054</v>
      </c>
      <c r="H165" s="1">
        <v>49055</v>
      </c>
      <c r="I165" s="1">
        <v>43000</v>
      </c>
      <c r="J165">
        <v>0</v>
      </c>
      <c r="K165" s="1">
        <v>28384</v>
      </c>
      <c r="L165">
        <v>0</v>
      </c>
      <c r="M165">
        <v>0</v>
      </c>
      <c r="N165" s="1">
        <v>9687</v>
      </c>
      <c r="O165" s="1">
        <v>4782</v>
      </c>
      <c r="P165" s="1">
        <v>10000</v>
      </c>
      <c r="Q165" s="1">
        <v>10000</v>
      </c>
    </row>
    <row r="166" spans="1:18" outlineLevel="1" x14ac:dyDescent="0.3">
      <c r="A166" t="s">
        <v>71</v>
      </c>
      <c r="B166" t="s">
        <v>169</v>
      </c>
      <c r="C166" t="s">
        <v>171</v>
      </c>
      <c r="D166" s="1">
        <v>4477</v>
      </c>
      <c r="E166" s="1">
        <v>4741</v>
      </c>
      <c r="F166">
        <v>0</v>
      </c>
      <c r="G166" s="1">
        <v>7517</v>
      </c>
      <c r="H166" s="1">
        <v>24312</v>
      </c>
      <c r="I166">
        <v>0</v>
      </c>
      <c r="J166">
        <v>0</v>
      </c>
      <c r="K166">
        <v>0</v>
      </c>
      <c r="L166">
        <v>0</v>
      </c>
      <c r="M166" s="1">
        <v>2631</v>
      </c>
      <c r="N166">
        <v>0</v>
      </c>
      <c r="O166">
        <v>0</v>
      </c>
      <c r="P166">
        <v>0</v>
      </c>
      <c r="Q166">
        <v>0</v>
      </c>
    </row>
    <row r="167" spans="1:18" x14ac:dyDescent="0.3">
      <c r="A167" t="s">
        <v>71</v>
      </c>
      <c r="B167" t="s">
        <v>172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75281</v>
      </c>
      <c r="N167" s="1">
        <v>69076</v>
      </c>
      <c r="O167" s="1">
        <v>46157</v>
      </c>
      <c r="P167" s="1">
        <v>65720</v>
      </c>
      <c r="Q167" s="16">
        <v>67300</v>
      </c>
      <c r="R167" s="1"/>
    </row>
    <row r="168" spans="1:18" outlineLevel="1" x14ac:dyDescent="0.3">
      <c r="A168" t="s">
        <v>71</v>
      </c>
      <c r="B168" t="s">
        <v>172</v>
      </c>
      <c r="C168" t="s">
        <v>173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23042</v>
      </c>
      <c r="N168" s="1">
        <v>22292</v>
      </c>
      <c r="O168" s="1">
        <v>24255</v>
      </c>
      <c r="P168" s="1">
        <v>16420</v>
      </c>
      <c r="Q168" s="1">
        <v>18000</v>
      </c>
    </row>
    <row r="169" spans="1:18" outlineLevel="1" x14ac:dyDescent="0.3">
      <c r="A169" t="s">
        <v>71</v>
      </c>
      <c r="B169" t="s">
        <v>172</v>
      </c>
      <c r="C169" t="s">
        <v>174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22781</v>
      </c>
      <c r="N169" s="1">
        <v>16225</v>
      </c>
      <c r="O169">
        <v>121</v>
      </c>
      <c r="P169" s="1">
        <v>21000</v>
      </c>
      <c r="Q169" s="1">
        <v>21000</v>
      </c>
    </row>
    <row r="170" spans="1:18" outlineLevel="1" x14ac:dyDescent="0.3">
      <c r="A170" t="s">
        <v>71</v>
      </c>
      <c r="B170" t="s">
        <v>172</v>
      </c>
      <c r="C170" t="s">
        <v>175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13731</v>
      </c>
      <c r="N170" s="1">
        <v>16110</v>
      </c>
      <c r="O170" s="1">
        <v>10971</v>
      </c>
      <c r="P170" s="1">
        <v>15000</v>
      </c>
      <c r="Q170" s="1">
        <v>15000</v>
      </c>
    </row>
    <row r="171" spans="1:18" outlineLevel="1" x14ac:dyDescent="0.3">
      <c r="A171" t="s">
        <v>71</v>
      </c>
      <c r="B171" t="s">
        <v>172</v>
      </c>
      <c r="C171" t="s">
        <v>176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14827</v>
      </c>
      <c r="N171" s="1">
        <v>13767</v>
      </c>
      <c r="O171" s="1">
        <v>10491</v>
      </c>
      <c r="P171" s="1">
        <v>13300</v>
      </c>
      <c r="Q171" s="1">
        <v>13300</v>
      </c>
    </row>
    <row r="172" spans="1:18" outlineLevel="1" x14ac:dyDescent="0.3">
      <c r="A172" t="s">
        <v>71</v>
      </c>
      <c r="B172" t="s">
        <v>172</v>
      </c>
      <c r="C172" t="s">
        <v>159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682</v>
      </c>
      <c r="O172">
        <v>319</v>
      </c>
      <c r="P172">
        <v>0</v>
      </c>
      <c r="Q172">
        <v>0</v>
      </c>
    </row>
    <row r="173" spans="1:18" outlineLevel="1" x14ac:dyDescent="0.3">
      <c r="A173" t="s">
        <v>71</v>
      </c>
      <c r="B173" t="s">
        <v>172</v>
      </c>
      <c r="C173" t="s">
        <v>177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900</v>
      </c>
      <c r="N173">
        <v>0</v>
      </c>
      <c r="O173">
        <v>0</v>
      </c>
      <c r="P173">
        <v>0</v>
      </c>
      <c r="Q173">
        <v>0</v>
      </c>
    </row>
    <row r="174" spans="1:18" x14ac:dyDescent="0.3">
      <c r="A174" t="s">
        <v>71</v>
      </c>
      <c r="B174" t="s">
        <v>178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1">
        <v>195000</v>
      </c>
      <c r="Q174">
        <v>0</v>
      </c>
      <c r="R174" s="1"/>
    </row>
    <row r="175" spans="1:18" x14ac:dyDescent="0.3">
      <c r="A175" t="s">
        <v>71</v>
      </c>
      <c r="B175" t="s">
        <v>179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 s="1">
        <v>12850</v>
      </c>
      <c r="M175" s="1">
        <v>11383</v>
      </c>
      <c r="N175" s="1">
        <v>10105</v>
      </c>
      <c r="O175" s="1">
        <v>7157</v>
      </c>
      <c r="P175" s="1">
        <v>11500</v>
      </c>
      <c r="Q175" s="16">
        <v>11500</v>
      </c>
      <c r="R175" s="1"/>
    </row>
    <row r="176" spans="1:18" outlineLevel="1" x14ac:dyDescent="0.3">
      <c r="A176" t="s">
        <v>71</v>
      </c>
      <c r="B176" t="s">
        <v>179</v>
      </c>
      <c r="C176" t="s">
        <v>180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 s="1">
        <v>12850</v>
      </c>
      <c r="M176" s="1">
        <v>11383</v>
      </c>
      <c r="N176" s="1">
        <v>10105</v>
      </c>
      <c r="O176" s="1">
        <v>7157</v>
      </c>
      <c r="P176" s="1">
        <v>11500</v>
      </c>
      <c r="Q176" s="1">
        <v>11500</v>
      </c>
    </row>
    <row r="177" spans="1:17" x14ac:dyDescent="0.3">
      <c r="A177" t="s">
        <v>71</v>
      </c>
      <c r="B177" t="s">
        <v>181</v>
      </c>
      <c r="D177" s="1">
        <v>11057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7" x14ac:dyDescent="0.3">
      <c r="A178" t="s">
        <v>71</v>
      </c>
      <c r="B178" t="s">
        <v>182</v>
      </c>
      <c r="D178">
        <v>522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outlineLevel="1" x14ac:dyDescent="0.3">
      <c r="A179" t="s">
        <v>71</v>
      </c>
      <c r="B179" t="s">
        <v>183</v>
      </c>
      <c r="D179">
        <v>382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x14ac:dyDescent="0.3">
      <c r="A180" t="s">
        <v>71</v>
      </c>
      <c r="B180" t="s">
        <v>184</v>
      </c>
      <c r="D180">
        <v>0</v>
      </c>
      <c r="E180">
        <v>118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2" spans="1:17" x14ac:dyDescent="0.3">
      <c r="A182" t="s">
        <v>185</v>
      </c>
      <c r="D182" s="1">
        <v>-326454</v>
      </c>
      <c r="E182" s="1">
        <v>20532</v>
      </c>
      <c r="F182" s="1">
        <v>178410</v>
      </c>
      <c r="G182" s="1">
        <v>408029</v>
      </c>
      <c r="H182" s="1">
        <v>426250</v>
      </c>
      <c r="I182" s="1">
        <v>28195</v>
      </c>
      <c r="J182" s="1">
        <v>-479119</v>
      </c>
      <c r="K182" s="1">
        <v>-1200039</v>
      </c>
      <c r="L182" s="1">
        <v>-79769</v>
      </c>
      <c r="M182" s="1">
        <v>-249320</v>
      </c>
      <c r="N182" s="1">
        <v>-44975</v>
      </c>
      <c r="O182" s="1">
        <v>116456</v>
      </c>
      <c r="P182" s="1">
        <v>-415940</v>
      </c>
      <c r="Q182" s="1">
        <v>-28479</v>
      </c>
    </row>
  </sheetData>
  <sheetProtection algorithmName="SHA-512" hashValue="XrD/z2ntoMq2/Ezqa8rLX7rjI2YR6MEITar5K0EJgJGMIjyIfhflGVWjaJvDkbU1koR76Da672kT4CiG8GeynA==" saltValue="4c9zvmQtd8ik2irYM9Zv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Normal="100" workbookViewId="0">
      <selection activeCell="T13" sqref="T13"/>
    </sheetView>
  </sheetViews>
  <sheetFormatPr defaultRowHeight="14.4" outlineLevelCol="1" x14ac:dyDescent="0.3"/>
  <cols>
    <col min="1" max="1" width="29.88671875" customWidth="1"/>
    <col min="2" max="2" width="1.6640625" customWidth="1"/>
    <col min="3" max="3" width="13.6640625" customWidth="1"/>
    <col min="4" max="4" width="1.6640625" customWidth="1"/>
    <col min="5" max="5" width="10.88671875" bestFit="1" customWidth="1" outlineLevel="1"/>
    <col min="6" max="6" width="13.6640625" customWidth="1"/>
    <col min="7" max="7" width="1.6640625" customWidth="1"/>
    <col min="8" max="8" width="10.88671875" bestFit="1" customWidth="1" outlineLevel="1"/>
    <col min="9" max="9" width="13.6640625" customWidth="1"/>
    <col min="10" max="10" width="1.6640625" customWidth="1"/>
    <col min="11" max="11" width="9.6640625" customWidth="1" outlineLevel="1"/>
    <col min="12" max="12" width="13.6640625" customWidth="1"/>
    <col min="13" max="13" width="1.6640625" customWidth="1"/>
    <col min="14" max="14" width="9.6640625" customWidth="1" outlineLevel="1"/>
    <col min="15" max="15" width="13.6640625" customWidth="1"/>
    <col min="16" max="16" width="1.6640625" customWidth="1"/>
    <col min="17" max="17" width="9.6640625" customWidth="1" outlineLevel="1"/>
    <col min="18" max="18" width="13.6640625" customWidth="1"/>
    <col min="19" max="19" width="1.6640625" customWidth="1"/>
    <col min="20" max="20" width="9.6640625" customWidth="1" outlineLevel="1"/>
    <col min="21" max="21" width="13.6640625" customWidth="1"/>
    <col min="23" max="23" width="12.6640625" bestFit="1" customWidth="1"/>
    <col min="24" max="26" width="10.88671875" bestFit="1" customWidth="1"/>
  </cols>
  <sheetData>
    <row r="1" spans="1:22" x14ac:dyDescent="0.3">
      <c r="B1" s="2"/>
      <c r="C1" s="2"/>
      <c r="D1" s="2"/>
      <c r="G1" s="2"/>
      <c r="J1" s="2"/>
      <c r="K1" s="2"/>
      <c r="M1" s="2"/>
      <c r="P1" s="2"/>
      <c r="S1" s="2"/>
    </row>
    <row r="2" spans="1:22" ht="21" x14ac:dyDescent="0.4">
      <c r="A2" s="3" t="s">
        <v>200</v>
      </c>
      <c r="B2" s="4"/>
      <c r="C2" s="4"/>
      <c r="D2" s="4"/>
      <c r="E2" s="5"/>
      <c r="F2" s="5"/>
      <c r="G2" s="4"/>
      <c r="H2" s="5"/>
      <c r="I2" s="5"/>
      <c r="J2" s="4"/>
      <c r="K2" s="4"/>
      <c r="L2" s="5"/>
      <c r="M2" s="4"/>
      <c r="N2" s="5"/>
      <c r="O2" s="5"/>
      <c r="P2" s="4"/>
      <c r="Q2" s="5"/>
      <c r="R2" s="5"/>
      <c r="S2" s="4"/>
      <c r="T2" s="5"/>
      <c r="U2" s="5"/>
    </row>
    <row r="3" spans="1:22" ht="21" x14ac:dyDescent="0.4">
      <c r="A3" s="3" t="s">
        <v>201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6" spans="1:22" ht="18" x14ac:dyDescent="0.35">
      <c r="A6" s="6" t="s">
        <v>19</v>
      </c>
      <c r="B6" s="6"/>
      <c r="C6" s="6"/>
      <c r="D6" s="6"/>
      <c r="E6" s="7"/>
      <c r="G6" s="6"/>
      <c r="J6" s="6"/>
      <c r="K6" s="6"/>
      <c r="M6" s="6"/>
      <c r="P6" s="6"/>
      <c r="S6" s="6"/>
    </row>
    <row r="8" spans="1:22" ht="15.6" x14ac:dyDescent="0.3">
      <c r="A8" s="8" t="s">
        <v>186</v>
      </c>
      <c r="B8" s="8"/>
      <c r="C8" s="23" t="s">
        <v>210</v>
      </c>
      <c r="D8" s="8"/>
      <c r="E8" s="33" t="s">
        <v>187</v>
      </c>
      <c r="F8" s="33"/>
      <c r="H8" s="33" t="s">
        <v>188</v>
      </c>
      <c r="I8" s="33"/>
      <c r="K8" s="34" t="s">
        <v>189</v>
      </c>
      <c r="L8" s="34"/>
      <c r="N8" s="34" t="s">
        <v>190</v>
      </c>
      <c r="O8" s="34"/>
      <c r="Q8" s="32" t="s">
        <v>191</v>
      </c>
      <c r="R8" s="32"/>
      <c r="T8" s="32" t="s">
        <v>192</v>
      </c>
      <c r="U8" s="32"/>
    </row>
    <row r="9" spans="1:22" x14ac:dyDescent="0.3">
      <c r="C9" s="24" t="s">
        <v>211</v>
      </c>
      <c r="E9" s="9" t="s">
        <v>193</v>
      </c>
      <c r="F9" s="10" t="s">
        <v>194</v>
      </c>
      <c r="H9" s="9" t="s">
        <v>193</v>
      </c>
      <c r="I9" s="10" t="s">
        <v>194</v>
      </c>
      <c r="K9" s="9" t="s">
        <v>193</v>
      </c>
      <c r="L9" s="10" t="s">
        <v>194</v>
      </c>
      <c r="N9" s="9" t="s">
        <v>193</v>
      </c>
      <c r="O9" s="10" t="s">
        <v>194</v>
      </c>
      <c r="Q9" s="9" t="s">
        <v>193</v>
      </c>
      <c r="R9" s="10" t="s">
        <v>194</v>
      </c>
      <c r="T9" s="9" t="s">
        <v>193</v>
      </c>
      <c r="U9" s="10" t="s">
        <v>194</v>
      </c>
    </row>
    <row r="10" spans="1:22" x14ac:dyDescent="0.3">
      <c r="A10" s="7" t="s">
        <v>20</v>
      </c>
      <c r="B10" s="7"/>
      <c r="C10" s="12">
        <v>6515400</v>
      </c>
      <c r="D10" s="7"/>
      <c r="E10" s="25">
        <v>0.03</v>
      </c>
      <c r="F10" s="12">
        <f>'Ashland Data Snapshot (11)'!Q9*(1+E10)</f>
        <v>6710862</v>
      </c>
      <c r="G10" s="7"/>
      <c r="H10" s="25">
        <v>0.03</v>
      </c>
      <c r="I10" s="12">
        <f t="shared" ref="I10:I16" si="0">+F10*(1+H10)</f>
        <v>6912187.8600000003</v>
      </c>
      <c r="J10" s="7"/>
      <c r="K10" s="25">
        <v>0.03</v>
      </c>
      <c r="L10" s="12">
        <f t="shared" ref="L10:L16" si="1">+I10*(1+K10)</f>
        <v>7119553.4958000006</v>
      </c>
      <c r="M10" s="7"/>
      <c r="N10" s="25">
        <v>0.03</v>
      </c>
      <c r="O10" s="12">
        <f t="shared" ref="O10:O16" si="2">+L10*(1+N10)</f>
        <v>7333140.1006740006</v>
      </c>
      <c r="P10" s="7"/>
      <c r="Q10" s="25">
        <v>0.03</v>
      </c>
      <c r="R10" s="12">
        <f t="shared" ref="R10:R16" si="3">+O10*(1+Q10)</f>
        <v>7553134.3036942212</v>
      </c>
      <c r="S10" s="7"/>
      <c r="T10" s="25">
        <v>0.03</v>
      </c>
      <c r="U10" s="12">
        <f t="shared" ref="U10:U16" si="4">+R10*(1+T10)</f>
        <v>7779728.3328050477</v>
      </c>
    </row>
    <row r="11" spans="1:22" hidden="1" x14ac:dyDescent="0.3">
      <c r="A11" s="7" t="s">
        <v>195</v>
      </c>
      <c r="B11" s="7"/>
      <c r="C11" s="12">
        <v>0</v>
      </c>
      <c r="D11" s="7"/>
      <c r="E11" s="25">
        <v>0</v>
      </c>
      <c r="F11" s="12">
        <f>'Ashland Data Snapshot (11)'!Q43*(1+E11)</f>
        <v>0</v>
      </c>
      <c r="G11" s="7"/>
      <c r="H11" s="25">
        <v>0</v>
      </c>
      <c r="I11" s="12">
        <f t="shared" si="0"/>
        <v>0</v>
      </c>
      <c r="J11" s="7"/>
      <c r="K11" s="25">
        <v>0.03</v>
      </c>
      <c r="L11" s="12">
        <f t="shared" si="1"/>
        <v>0</v>
      </c>
      <c r="M11" s="7"/>
      <c r="N11" s="25">
        <v>0.03</v>
      </c>
      <c r="O11" s="12">
        <f t="shared" si="2"/>
        <v>0</v>
      </c>
      <c r="P11" s="7"/>
      <c r="Q11" s="25">
        <v>0.03</v>
      </c>
      <c r="R11" s="12">
        <f t="shared" si="3"/>
        <v>0</v>
      </c>
      <c r="S11" s="7"/>
      <c r="T11" s="25">
        <v>0.03</v>
      </c>
      <c r="U11" s="12">
        <f t="shared" si="4"/>
        <v>0</v>
      </c>
      <c r="V11" s="1"/>
    </row>
    <row r="12" spans="1:22" x14ac:dyDescent="0.3">
      <c r="A12" s="7" t="s">
        <v>57</v>
      </c>
      <c r="B12" s="7"/>
      <c r="C12" s="12">
        <v>30000</v>
      </c>
      <c r="D12" s="7"/>
      <c r="E12" s="25">
        <v>0.03</v>
      </c>
      <c r="F12" s="12">
        <f>'Ashland Data Snapshot (11)'!Q46*(1+E12)</f>
        <v>30900</v>
      </c>
      <c r="G12" s="7"/>
      <c r="H12" s="25">
        <v>0.03</v>
      </c>
      <c r="I12" s="12">
        <f t="shared" si="0"/>
        <v>31827</v>
      </c>
      <c r="J12" s="7"/>
      <c r="K12" s="25">
        <v>0.03</v>
      </c>
      <c r="L12" s="12">
        <f t="shared" si="1"/>
        <v>32781.81</v>
      </c>
      <c r="M12" s="7"/>
      <c r="N12" s="25">
        <v>0.03</v>
      </c>
      <c r="O12" s="12">
        <f t="shared" si="2"/>
        <v>33765.264299999995</v>
      </c>
      <c r="P12" s="7"/>
      <c r="Q12" s="25">
        <v>0.03</v>
      </c>
      <c r="R12" s="12">
        <f t="shared" si="3"/>
        <v>34778.222228999999</v>
      </c>
      <c r="S12" s="7"/>
      <c r="T12" s="25">
        <v>0.03</v>
      </c>
      <c r="U12" s="12">
        <f t="shared" si="4"/>
        <v>35821.568895869998</v>
      </c>
    </row>
    <row r="13" spans="1:22" x14ac:dyDescent="0.3">
      <c r="A13" s="7" t="s">
        <v>62</v>
      </c>
      <c r="B13" s="7"/>
      <c r="C13" s="12">
        <v>7000</v>
      </c>
      <c r="D13" s="7"/>
      <c r="E13" s="25">
        <v>0.05</v>
      </c>
      <c r="F13" s="12">
        <f>'Ashland Data Snapshot (11)'!Q51*(1+E13)</f>
        <v>7350</v>
      </c>
      <c r="G13" s="7"/>
      <c r="H13" s="25">
        <v>0.05</v>
      </c>
      <c r="I13" s="12">
        <f t="shared" si="0"/>
        <v>7717.5</v>
      </c>
      <c r="J13" s="7"/>
      <c r="K13" s="25">
        <v>0.05</v>
      </c>
      <c r="L13" s="12">
        <f t="shared" si="1"/>
        <v>8103.375</v>
      </c>
      <c r="M13" s="7"/>
      <c r="N13" s="25">
        <v>0.05</v>
      </c>
      <c r="O13" s="12">
        <f t="shared" si="2"/>
        <v>8508.5437500000007</v>
      </c>
      <c r="P13" s="7"/>
      <c r="Q13" s="25">
        <v>0.05</v>
      </c>
      <c r="R13" s="12">
        <f t="shared" si="3"/>
        <v>8933.970937500002</v>
      </c>
      <c r="S13" s="7"/>
      <c r="T13" s="25">
        <v>0.05</v>
      </c>
      <c r="U13" s="12">
        <f t="shared" si="4"/>
        <v>9380.6694843750029</v>
      </c>
    </row>
    <row r="14" spans="1:22" x14ac:dyDescent="0.3">
      <c r="A14" s="7" t="s">
        <v>64</v>
      </c>
      <c r="B14" s="7"/>
      <c r="C14" s="12">
        <v>85000</v>
      </c>
      <c r="D14" s="7"/>
      <c r="E14" s="25">
        <v>0</v>
      </c>
      <c r="F14" s="12">
        <v>85000</v>
      </c>
      <c r="G14" s="7"/>
      <c r="H14" s="25">
        <v>0</v>
      </c>
      <c r="I14" s="12">
        <v>85000</v>
      </c>
      <c r="J14" s="7"/>
      <c r="K14" s="25">
        <v>0</v>
      </c>
      <c r="L14" s="12">
        <f t="shared" si="1"/>
        <v>85000</v>
      </c>
      <c r="M14" s="7"/>
      <c r="N14" s="25">
        <v>0</v>
      </c>
      <c r="O14" s="12">
        <f t="shared" si="2"/>
        <v>85000</v>
      </c>
      <c r="P14" s="7"/>
      <c r="Q14" s="25">
        <v>0</v>
      </c>
      <c r="R14" s="12">
        <f t="shared" si="3"/>
        <v>85000</v>
      </c>
      <c r="S14" s="7"/>
      <c r="T14" s="25">
        <v>0</v>
      </c>
      <c r="U14" s="12">
        <f t="shared" si="4"/>
        <v>85000</v>
      </c>
    </row>
    <row r="15" spans="1:22" hidden="1" x14ac:dyDescent="0.3">
      <c r="A15" s="7" t="s">
        <v>67</v>
      </c>
      <c r="B15" s="7"/>
      <c r="C15" s="12"/>
      <c r="D15" s="7"/>
      <c r="E15" s="25">
        <v>0</v>
      </c>
      <c r="F15" s="12">
        <v>0</v>
      </c>
      <c r="G15" s="7"/>
      <c r="H15" s="25">
        <v>0.03</v>
      </c>
      <c r="I15" s="12">
        <f t="shared" si="0"/>
        <v>0</v>
      </c>
      <c r="J15" s="7"/>
      <c r="K15" s="25">
        <v>0.03</v>
      </c>
      <c r="L15" s="12">
        <f t="shared" si="1"/>
        <v>0</v>
      </c>
      <c r="M15" s="7"/>
      <c r="N15" s="25">
        <v>0.03</v>
      </c>
      <c r="O15" s="12">
        <f t="shared" si="2"/>
        <v>0</v>
      </c>
      <c r="P15" s="7"/>
      <c r="Q15" s="25">
        <v>0.03</v>
      </c>
      <c r="R15" s="12">
        <f t="shared" si="3"/>
        <v>0</v>
      </c>
      <c r="S15" s="7"/>
      <c r="T15" s="25">
        <v>0.03</v>
      </c>
      <c r="U15" s="12">
        <f t="shared" si="4"/>
        <v>0</v>
      </c>
    </row>
    <row r="16" spans="1:22" x14ac:dyDescent="0.3">
      <c r="A16" s="7" t="s">
        <v>69</v>
      </c>
      <c r="B16" s="7"/>
      <c r="C16" s="12">
        <v>15000</v>
      </c>
      <c r="D16" s="7"/>
      <c r="E16" s="25">
        <v>0</v>
      </c>
      <c r="F16" s="12">
        <v>0</v>
      </c>
      <c r="G16" s="7"/>
      <c r="H16" s="25">
        <v>0</v>
      </c>
      <c r="I16" s="12">
        <f t="shared" si="0"/>
        <v>0</v>
      </c>
      <c r="J16" s="7"/>
      <c r="K16" s="25">
        <v>0</v>
      </c>
      <c r="L16" s="12">
        <f t="shared" si="1"/>
        <v>0</v>
      </c>
      <c r="M16" s="7"/>
      <c r="N16" s="25">
        <v>0</v>
      </c>
      <c r="O16" s="12">
        <f t="shared" si="2"/>
        <v>0</v>
      </c>
      <c r="P16" s="7"/>
      <c r="Q16" s="25">
        <v>0</v>
      </c>
      <c r="R16" s="12">
        <f t="shared" si="3"/>
        <v>0</v>
      </c>
      <c r="S16" s="7"/>
      <c r="T16" s="25">
        <v>0</v>
      </c>
      <c r="U16" s="12">
        <f t="shared" si="4"/>
        <v>0</v>
      </c>
    </row>
    <row r="17" spans="1:26" ht="15.6" x14ac:dyDescent="0.3">
      <c r="A17" s="8" t="s">
        <v>196</v>
      </c>
      <c r="B17" s="8"/>
      <c r="C17" s="14">
        <f>SUM(C10:C16)</f>
        <v>6652400</v>
      </c>
      <c r="D17" s="8"/>
      <c r="E17" s="26"/>
      <c r="F17" s="14">
        <f>SUM(F10:F16)</f>
        <v>6834112</v>
      </c>
      <c r="G17" s="15"/>
      <c r="H17" s="29"/>
      <c r="I17" s="14">
        <f>SUM(I10:I16)</f>
        <v>7036732.3600000003</v>
      </c>
      <c r="J17" s="15"/>
      <c r="K17" s="30"/>
      <c r="L17" s="14">
        <f>SUM(L10:L16)</f>
        <v>7245438.6808000002</v>
      </c>
      <c r="M17" s="15"/>
      <c r="N17" s="29"/>
      <c r="O17" s="14">
        <f>SUM(O10:O16)</f>
        <v>7460413.9087240007</v>
      </c>
      <c r="P17" s="15"/>
      <c r="Q17" s="29"/>
      <c r="R17" s="14">
        <f>SUM(R10:R16)</f>
        <v>7681846.4968607211</v>
      </c>
      <c r="S17" s="15"/>
      <c r="T17" s="29"/>
      <c r="U17" s="14">
        <f>SUM(U10:U16)</f>
        <v>7909930.5711852927</v>
      </c>
    </row>
    <row r="18" spans="1:26" x14ac:dyDescent="0.3">
      <c r="E18" s="27"/>
      <c r="H18" s="27"/>
      <c r="K18" s="27"/>
      <c r="N18" s="27"/>
      <c r="Q18" s="27"/>
      <c r="T18" s="27"/>
      <c r="X18" s="18" t="s">
        <v>204</v>
      </c>
      <c r="Y18" s="19" t="s">
        <v>205</v>
      </c>
      <c r="Z18" s="20" t="s">
        <v>206</v>
      </c>
    </row>
    <row r="19" spans="1:26" ht="18" x14ac:dyDescent="0.35">
      <c r="A19" s="6" t="s">
        <v>71</v>
      </c>
      <c r="B19" s="6"/>
      <c r="C19" s="6"/>
      <c r="D19" s="6"/>
      <c r="E19" s="27"/>
      <c r="G19" s="6"/>
      <c r="H19" s="27"/>
      <c r="J19" s="6"/>
      <c r="K19" s="31"/>
      <c r="M19" s="6"/>
      <c r="N19" s="27"/>
      <c r="P19" s="6"/>
      <c r="Q19" s="27"/>
      <c r="S19" s="6"/>
      <c r="T19" s="27"/>
      <c r="W19" t="s">
        <v>207</v>
      </c>
      <c r="X19" s="1">
        <f>F17+I17</f>
        <v>13870844.359999999</v>
      </c>
      <c r="Y19" s="1">
        <f>L17+O17</f>
        <v>14705852.589524001</v>
      </c>
      <c r="Z19" s="1">
        <f>R17+U17</f>
        <v>15591777.068046015</v>
      </c>
    </row>
    <row r="20" spans="1:26" x14ac:dyDescent="0.3">
      <c r="E20" s="28"/>
      <c r="H20" s="27"/>
      <c r="K20" s="27"/>
      <c r="N20" s="27"/>
      <c r="Q20" s="27"/>
      <c r="T20" s="27"/>
      <c r="W20" t="s">
        <v>208</v>
      </c>
      <c r="X20" s="1">
        <f>F40+I40</f>
        <v>14437832.787574999</v>
      </c>
      <c r="Y20" s="1">
        <f>L40+O40</f>
        <v>15291604.447469639</v>
      </c>
      <c r="Z20" s="1">
        <f>R40+U40</f>
        <v>16215991.038757052</v>
      </c>
    </row>
    <row r="21" spans="1:26" x14ac:dyDescent="0.3">
      <c r="A21" s="7" t="s">
        <v>72</v>
      </c>
      <c r="B21" s="7"/>
      <c r="C21" s="12">
        <v>2502850</v>
      </c>
      <c r="D21" s="7"/>
      <c r="E21" s="25">
        <v>2.5000000000000001E-2</v>
      </c>
      <c r="F21" s="12">
        <f>'Ashland Data Snapshot (11)'!Q63*(1+E21)</f>
        <v>2565421.25</v>
      </c>
      <c r="H21" s="25">
        <v>2.5000000000000001E-2</v>
      </c>
      <c r="I21" s="12">
        <f>+F21*(1+H21)</f>
        <v>2629556.78125</v>
      </c>
      <c r="J21" s="7"/>
      <c r="K21" s="25">
        <v>2.5000000000000001E-2</v>
      </c>
      <c r="L21" s="12">
        <f>+I21*(1+K21)</f>
        <v>2695295.7007812499</v>
      </c>
      <c r="M21" s="7"/>
      <c r="N21" s="25">
        <v>2.5000000000000001E-2</v>
      </c>
      <c r="O21" s="12">
        <f>+L21*(1+N21)</f>
        <v>2762678.0933007807</v>
      </c>
      <c r="P21" s="7"/>
      <c r="Q21" s="25">
        <v>2.5000000000000001E-2</v>
      </c>
      <c r="R21" s="12">
        <f>+O21*(1+Q21)</f>
        <v>2831745.0456333002</v>
      </c>
      <c r="S21" s="7"/>
      <c r="T21" s="25">
        <v>2.5000000000000001E-2</v>
      </c>
      <c r="U21" s="12">
        <f>+R21*(1+T21)</f>
        <v>2902538.6717741326</v>
      </c>
      <c r="W21" t="s">
        <v>209</v>
      </c>
      <c r="X21" s="1">
        <f>X19-X20</f>
        <v>-566988.42757499963</v>
      </c>
      <c r="Y21" s="1">
        <f t="shared" ref="Y21:Z21" si="5">Y19-Y20</f>
        <v>-585751.85794563778</v>
      </c>
      <c r="Z21" s="1">
        <f t="shared" si="5"/>
        <v>-624213.97071103752</v>
      </c>
    </row>
    <row r="22" spans="1:26" x14ac:dyDescent="0.3">
      <c r="A22" s="7" t="s">
        <v>81</v>
      </c>
      <c r="B22" s="7"/>
      <c r="C22" s="12">
        <v>832920</v>
      </c>
      <c r="D22" s="7"/>
      <c r="E22" s="25">
        <v>0.05</v>
      </c>
      <c r="F22" s="12">
        <f>'Ashland Data Snapshot (11)'!Q72*(1+E22)</f>
        <v>874566</v>
      </c>
      <c r="H22" s="25">
        <v>0.05</v>
      </c>
      <c r="I22" s="12">
        <f t="shared" ref="I22:I39" si="6">+F22*(1+H22)</f>
        <v>918294.3</v>
      </c>
      <c r="J22" s="7"/>
      <c r="K22" s="25">
        <v>0.05</v>
      </c>
      <c r="L22" s="12">
        <f t="shared" ref="L22:L39" si="7">+I22*(1+K22)</f>
        <v>964209.01500000013</v>
      </c>
      <c r="M22" s="7"/>
      <c r="N22" s="25">
        <v>0.05</v>
      </c>
      <c r="O22" s="12">
        <f t="shared" ref="O22:O39" si="8">+L22*(1+N22)</f>
        <v>1012419.4657500002</v>
      </c>
      <c r="P22" s="7"/>
      <c r="Q22" s="25">
        <v>0.05</v>
      </c>
      <c r="R22" s="12">
        <f t="shared" ref="R22:R39" si="9">+O22*(1+Q22)</f>
        <v>1063040.4390375002</v>
      </c>
      <c r="S22" s="7"/>
      <c r="T22" s="25">
        <v>0.05</v>
      </c>
      <c r="U22" s="12">
        <f t="shared" ref="U22:U39" si="10">+R22*(1+T22)</f>
        <v>1116192.4609893751</v>
      </c>
    </row>
    <row r="23" spans="1:26" x14ac:dyDescent="0.3">
      <c r="A23" s="7" t="s">
        <v>197</v>
      </c>
      <c r="B23" s="7"/>
      <c r="C23" s="12">
        <f>446297+150857</f>
        <v>597154</v>
      </c>
      <c r="D23" s="7"/>
      <c r="E23" s="25">
        <v>7.0000000000000007E-2</v>
      </c>
      <c r="F23" s="12">
        <f>('Ashland Data Snapshot (11)'!Q73+'Ashland Data Snapshot (11)'!Q75)*(1+E23)</f>
        <v>638954.78</v>
      </c>
      <c r="H23" s="25">
        <v>7.0000000000000007E-2</v>
      </c>
      <c r="I23" s="12">
        <f t="shared" si="6"/>
        <v>683681.61460000009</v>
      </c>
      <c r="J23" s="7"/>
      <c r="K23" s="25">
        <v>7.0000000000000007E-2</v>
      </c>
      <c r="L23" s="12">
        <f t="shared" si="7"/>
        <v>731539.32762200013</v>
      </c>
      <c r="M23" s="7"/>
      <c r="N23" s="25">
        <v>7.0000000000000007E-2</v>
      </c>
      <c r="O23" s="12">
        <f t="shared" si="8"/>
        <v>782747.08055554016</v>
      </c>
      <c r="P23" s="7"/>
      <c r="Q23" s="25">
        <v>7.0000000000000007E-2</v>
      </c>
      <c r="R23" s="12">
        <f t="shared" si="9"/>
        <v>837539.37619442807</v>
      </c>
      <c r="S23" s="7"/>
      <c r="T23" s="25">
        <v>7.0000000000000007E-2</v>
      </c>
      <c r="U23" s="12">
        <f t="shared" si="10"/>
        <v>896167.13252803811</v>
      </c>
    </row>
    <row r="24" spans="1:26" x14ac:dyDescent="0.3">
      <c r="A24" s="7" t="s">
        <v>198</v>
      </c>
      <c r="B24" s="7"/>
      <c r="C24" s="12">
        <f>1760703-C23-C22</f>
        <v>330629</v>
      </c>
      <c r="D24" s="7"/>
      <c r="E24" s="25">
        <v>0.03</v>
      </c>
      <c r="F24" s="12">
        <f>('Ashland Data Snapshot (11)'!Q71-'Ashland Data Snapshot (11)'!Q72-'Ashland Data Snapshot (11)'!Q73-'Ashland Data Snapshot (11)'!Q75)*(1+E24)</f>
        <v>340547.87</v>
      </c>
      <c r="H24" s="25">
        <v>0.03</v>
      </c>
      <c r="I24" s="12">
        <f t="shared" si="6"/>
        <v>350764.30609999999</v>
      </c>
      <c r="J24" s="7"/>
      <c r="K24" s="25">
        <v>0.03</v>
      </c>
      <c r="L24" s="12">
        <f t="shared" si="7"/>
        <v>361287.23528299999</v>
      </c>
      <c r="M24" s="7"/>
      <c r="N24" s="25">
        <v>0.03</v>
      </c>
      <c r="O24" s="12">
        <f t="shared" si="8"/>
        <v>372125.85234148998</v>
      </c>
      <c r="P24" s="7"/>
      <c r="Q24" s="25">
        <v>0.03</v>
      </c>
      <c r="R24" s="12">
        <f t="shared" si="9"/>
        <v>383289.62791173469</v>
      </c>
      <c r="S24" s="7"/>
      <c r="T24" s="25">
        <v>0.03</v>
      </c>
      <c r="U24" s="12">
        <f t="shared" si="10"/>
        <v>394788.31674908672</v>
      </c>
    </row>
    <row r="25" spans="1:26" x14ac:dyDescent="0.3">
      <c r="A25" s="7" t="s">
        <v>90</v>
      </c>
      <c r="B25" s="7"/>
      <c r="C25" s="12">
        <v>905765</v>
      </c>
      <c r="D25" s="7"/>
      <c r="E25" s="25">
        <v>2.5000000000000001E-2</v>
      </c>
      <c r="F25" s="12">
        <f>'Ashland Data Snapshot (11)'!Q81*(1+E25)</f>
        <v>928409.12499999988</v>
      </c>
      <c r="H25" s="25">
        <v>2.5000000000000001E-2</v>
      </c>
      <c r="I25" s="12">
        <f t="shared" si="6"/>
        <v>951619.35312499979</v>
      </c>
      <c r="J25" s="7"/>
      <c r="K25" s="25">
        <v>2.5000000000000001E-2</v>
      </c>
      <c r="L25" s="12">
        <f t="shared" si="7"/>
        <v>975409.83695312473</v>
      </c>
      <c r="M25" s="7"/>
      <c r="N25" s="25">
        <v>2.5000000000000001E-2</v>
      </c>
      <c r="O25" s="12">
        <f t="shared" si="8"/>
        <v>999795.08287695271</v>
      </c>
      <c r="P25" s="7"/>
      <c r="Q25" s="25">
        <v>2.5000000000000001E-2</v>
      </c>
      <c r="R25" s="12">
        <f t="shared" si="9"/>
        <v>1024789.9599488764</v>
      </c>
      <c r="S25" s="7"/>
      <c r="T25" s="25">
        <v>2.5000000000000001E-2</v>
      </c>
      <c r="U25" s="12">
        <f t="shared" si="10"/>
        <v>1050409.7089475982</v>
      </c>
    </row>
    <row r="26" spans="1:26" x14ac:dyDescent="0.3">
      <c r="A26" s="7" t="s">
        <v>114</v>
      </c>
      <c r="B26" s="7"/>
      <c r="C26" s="12">
        <v>739046</v>
      </c>
      <c r="D26" s="7"/>
      <c r="E26" s="25">
        <v>0</v>
      </c>
      <c r="F26" s="12">
        <f>'Ashland Data Snapshot (11)'!Q106*(1+E26)</f>
        <v>739046</v>
      </c>
      <c r="H26" s="25">
        <v>0</v>
      </c>
      <c r="I26" s="12">
        <f t="shared" si="6"/>
        <v>739046</v>
      </c>
      <c r="J26" s="7"/>
      <c r="K26" s="25">
        <v>0</v>
      </c>
      <c r="L26" s="12">
        <f t="shared" si="7"/>
        <v>739046</v>
      </c>
      <c r="M26" s="7"/>
      <c r="N26" s="25">
        <v>0</v>
      </c>
      <c r="O26" s="12">
        <f t="shared" si="8"/>
        <v>739046</v>
      </c>
      <c r="P26" s="7"/>
      <c r="Q26" s="25">
        <v>0</v>
      </c>
      <c r="R26" s="12">
        <f t="shared" si="9"/>
        <v>739046</v>
      </c>
      <c r="S26" s="7"/>
      <c r="T26" s="25">
        <v>0</v>
      </c>
      <c r="U26" s="12">
        <f t="shared" si="10"/>
        <v>739046</v>
      </c>
    </row>
    <row r="27" spans="1:26" x14ac:dyDescent="0.3">
      <c r="A27" s="7" t="s">
        <v>123</v>
      </c>
      <c r="B27" s="7"/>
      <c r="C27" s="12">
        <v>349064</v>
      </c>
      <c r="D27" s="7"/>
      <c r="E27" s="25">
        <v>0.02</v>
      </c>
      <c r="F27" s="12">
        <f>'Ashland Data Snapshot (11)'!Q115*(1+E27)</f>
        <v>356045.28</v>
      </c>
      <c r="H27" s="25">
        <v>0.02</v>
      </c>
      <c r="I27" s="12">
        <f t="shared" si="6"/>
        <v>363166.18560000003</v>
      </c>
      <c r="J27" s="7"/>
      <c r="K27" s="25">
        <v>0.02</v>
      </c>
      <c r="L27" s="12">
        <f t="shared" si="7"/>
        <v>370429.50931200001</v>
      </c>
      <c r="M27" s="7"/>
      <c r="N27" s="25">
        <v>0.02</v>
      </c>
      <c r="O27" s="12">
        <f t="shared" si="8"/>
        <v>377838.09949824004</v>
      </c>
      <c r="P27" s="7"/>
      <c r="Q27" s="25">
        <v>0.02</v>
      </c>
      <c r="R27" s="12">
        <f t="shared" si="9"/>
        <v>385394.86148820486</v>
      </c>
      <c r="S27" s="7"/>
      <c r="T27" s="25">
        <v>0.02</v>
      </c>
      <c r="U27" s="12">
        <f t="shared" si="10"/>
        <v>393102.75871796894</v>
      </c>
    </row>
    <row r="28" spans="1:26" x14ac:dyDescent="0.3">
      <c r="A28" s="7" t="s">
        <v>203</v>
      </c>
      <c r="B28" s="7"/>
      <c r="C28" s="12">
        <v>225000</v>
      </c>
      <c r="D28" s="7"/>
      <c r="E28" s="25">
        <v>0.02</v>
      </c>
      <c r="F28" s="12">
        <f>'Ashland Data Snapshot (11)'!Q126*(1+E28)</f>
        <v>229500</v>
      </c>
      <c r="H28" s="25">
        <v>0.02</v>
      </c>
      <c r="I28" s="12">
        <f t="shared" ref="I28" si="11">+F28*(1+H28)</f>
        <v>234090</v>
      </c>
      <c r="J28" s="7"/>
      <c r="K28" s="25">
        <v>0.02</v>
      </c>
      <c r="L28" s="12">
        <f t="shared" ref="L28" si="12">+I28*(1+K28)</f>
        <v>238771.80000000002</v>
      </c>
      <c r="M28" s="7"/>
      <c r="N28" s="25">
        <v>0.02</v>
      </c>
      <c r="O28" s="12">
        <f t="shared" ref="O28" si="13">+L28*(1+N28)</f>
        <v>243547.23600000003</v>
      </c>
      <c r="P28" s="7"/>
      <c r="Q28" s="25">
        <v>0.02</v>
      </c>
      <c r="R28" s="12">
        <f t="shared" ref="R28" si="14">+O28*(1+Q28)</f>
        <v>248418.18072000003</v>
      </c>
      <c r="S28" s="7"/>
      <c r="T28" s="25">
        <v>0.02</v>
      </c>
      <c r="U28" s="12">
        <f t="shared" ref="U28" si="15">+R28*(1+T28)</f>
        <v>253386.54433440004</v>
      </c>
    </row>
    <row r="29" spans="1:26" hidden="1" x14ac:dyDescent="0.3">
      <c r="A29" s="7" t="s">
        <v>134</v>
      </c>
      <c r="B29" s="7"/>
      <c r="C29" s="12">
        <v>0</v>
      </c>
      <c r="D29" s="7"/>
      <c r="E29" s="25">
        <v>0.03</v>
      </c>
      <c r="F29" s="12">
        <f>'Ashland Data Snapshot (11)'!Q127*(1+E29)</f>
        <v>0</v>
      </c>
      <c r="H29" s="25">
        <v>0.03</v>
      </c>
      <c r="I29" s="12">
        <f t="shared" si="6"/>
        <v>0</v>
      </c>
      <c r="J29" s="7"/>
      <c r="K29" s="25">
        <v>0.03</v>
      </c>
      <c r="L29" s="12">
        <f t="shared" si="7"/>
        <v>0</v>
      </c>
      <c r="M29" s="7"/>
      <c r="N29" s="25">
        <v>0.03</v>
      </c>
      <c r="O29" s="12">
        <f t="shared" si="8"/>
        <v>0</v>
      </c>
      <c r="P29" s="7"/>
      <c r="Q29" s="25">
        <v>0.03</v>
      </c>
      <c r="R29" s="12">
        <f t="shared" si="9"/>
        <v>0</v>
      </c>
      <c r="S29" s="7"/>
      <c r="T29" s="25">
        <v>0.03</v>
      </c>
      <c r="U29" s="12">
        <f t="shared" si="10"/>
        <v>0</v>
      </c>
    </row>
    <row r="30" spans="1:26" x14ac:dyDescent="0.3">
      <c r="A30" s="7" t="s">
        <v>138</v>
      </c>
      <c r="B30" s="7"/>
      <c r="C30" s="12">
        <v>124861</v>
      </c>
      <c r="D30" s="7"/>
      <c r="E30" s="25">
        <v>0.02</v>
      </c>
      <c r="F30" s="12">
        <f>'Ashland Data Snapshot (11)'!Q131*(1+E30)</f>
        <v>127358.22</v>
      </c>
      <c r="H30" s="25">
        <v>0.02</v>
      </c>
      <c r="I30" s="12">
        <f t="shared" si="6"/>
        <v>129905.38440000001</v>
      </c>
      <c r="J30" s="7"/>
      <c r="K30" s="25">
        <v>0.02</v>
      </c>
      <c r="L30" s="12">
        <f t="shared" si="7"/>
        <v>132503.492088</v>
      </c>
      <c r="M30" s="7"/>
      <c r="N30" s="25">
        <v>0.02</v>
      </c>
      <c r="O30" s="12">
        <f t="shared" si="8"/>
        <v>135153.56192976001</v>
      </c>
      <c r="P30" s="7"/>
      <c r="Q30" s="25">
        <v>0.02</v>
      </c>
      <c r="R30" s="12">
        <f t="shared" si="9"/>
        <v>137856.63316835521</v>
      </c>
      <c r="S30" s="7"/>
      <c r="T30" s="25">
        <v>0.02</v>
      </c>
      <c r="U30" s="12">
        <f t="shared" si="10"/>
        <v>140613.76583172232</v>
      </c>
    </row>
    <row r="31" spans="1:26" x14ac:dyDescent="0.3">
      <c r="A31" s="7" t="s">
        <v>154</v>
      </c>
      <c r="B31" s="7"/>
      <c r="C31" s="12">
        <v>85580</v>
      </c>
      <c r="D31" s="7"/>
      <c r="E31" s="25">
        <v>2.5000000000000001E-2</v>
      </c>
      <c r="F31" s="12">
        <f>'Ashland Data Snapshot (11)'!Q147*(1+E31)</f>
        <v>87719.499999999985</v>
      </c>
      <c r="H31" s="25">
        <v>2.5000000000000001E-2</v>
      </c>
      <c r="I31" s="12">
        <f t="shared" si="6"/>
        <v>89912.487499999974</v>
      </c>
      <c r="J31" s="7"/>
      <c r="K31" s="25">
        <v>2.5000000000000001E-2</v>
      </c>
      <c r="L31" s="12">
        <f t="shared" si="7"/>
        <v>92160.299687499966</v>
      </c>
      <c r="M31" s="7"/>
      <c r="N31" s="25">
        <v>2.5000000000000001E-2</v>
      </c>
      <c r="O31" s="12">
        <f t="shared" si="8"/>
        <v>94464.307179687457</v>
      </c>
      <c r="P31" s="7"/>
      <c r="Q31" s="25">
        <v>2.5000000000000001E-2</v>
      </c>
      <c r="R31" s="12">
        <f t="shared" si="9"/>
        <v>96825.91485917964</v>
      </c>
      <c r="S31" s="7"/>
      <c r="T31" s="25">
        <v>2.5000000000000001E-2</v>
      </c>
      <c r="U31" s="12">
        <f t="shared" si="10"/>
        <v>99246.56273065912</v>
      </c>
    </row>
    <row r="32" spans="1:26" x14ac:dyDescent="0.3">
      <c r="A32" s="7" t="s">
        <v>166</v>
      </c>
      <c r="B32" s="7"/>
      <c r="C32" s="12">
        <v>39375</v>
      </c>
      <c r="D32" s="7"/>
      <c r="E32" s="25">
        <v>0.01</v>
      </c>
      <c r="F32" s="12">
        <f>'Ashland Data Snapshot (11)'!Q160*(1+E32)</f>
        <v>39768.75</v>
      </c>
      <c r="H32" s="25">
        <v>0.01</v>
      </c>
      <c r="I32" s="12">
        <f t="shared" si="6"/>
        <v>40166.4375</v>
      </c>
      <c r="J32" s="7"/>
      <c r="K32" s="25">
        <v>0.01</v>
      </c>
      <c r="L32" s="12">
        <f t="shared" si="7"/>
        <v>40568.101875</v>
      </c>
      <c r="M32" s="7"/>
      <c r="N32" s="25">
        <v>0.01</v>
      </c>
      <c r="O32" s="12">
        <f t="shared" si="8"/>
        <v>40973.782893750002</v>
      </c>
      <c r="P32" s="7"/>
      <c r="Q32" s="25">
        <v>0.01</v>
      </c>
      <c r="R32" s="12">
        <f t="shared" si="9"/>
        <v>41383.520722687499</v>
      </c>
      <c r="S32" s="7"/>
      <c r="T32" s="25">
        <v>0.01</v>
      </c>
      <c r="U32" s="12">
        <f t="shared" si="10"/>
        <v>41797.355929914374</v>
      </c>
    </row>
    <row r="33" spans="1:21" x14ac:dyDescent="0.3">
      <c r="A33" s="7" t="s">
        <v>169</v>
      </c>
      <c r="B33" s="7"/>
      <c r="C33" s="12">
        <v>10000</v>
      </c>
      <c r="D33" s="7"/>
      <c r="E33" s="25">
        <v>0.03</v>
      </c>
      <c r="F33" s="12">
        <f>'Ashland Data Snapshot (11)'!Q164*(1+E33)</f>
        <v>10300</v>
      </c>
      <c r="H33" s="25">
        <v>0.03</v>
      </c>
      <c r="I33" s="12">
        <f t="shared" si="6"/>
        <v>10609</v>
      </c>
      <c r="J33" s="7"/>
      <c r="K33" s="25">
        <v>0.03</v>
      </c>
      <c r="L33" s="12">
        <f t="shared" si="7"/>
        <v>10927.27</v>
      </c>
      <c r="M33" s="7"/>
      <c r="N33" s="25">
        <v>0.03</v>
      </c>
      <c r="O33" s="12">
        <f t="shared" si="8"/>
        <v>11255.088100000001</v>
      </c>
      <c r="P33" s="7"/>
      <c r="Q33" s="25">
        <v>0.03</v>
      </c>
      <c r="R33" s="12">
        <f t="shared" si="9"/>
        <v>11592.740743</v>
      </c>
      <c r="S33" s="7"/>
      <c r="T33" s="25">
        <v>0.03</v>
      </c>
      <c r="U33" s="12">
        <f t="shared" si="10"/>
        <v>11940.52296529</v>
      </c>
    </row>
    <row r="34" spans="1:21" x14ac:dyDescent="0.3">
      <c r="A34" s="7" t="s">
        <v>172</v>
      </c>
      <c r="B34" s="7"/>
      <c r="C34" s="12">
        <v>67300</v>
      </c>
      <c r="D34" s="7"/>
      <c r="E34" s="25">
        <v>2.5000000000000001E-2</v>
      </c>
      <c r="F34" s="12">
        <f>'Ashland Data Snapshot (11)'!Q167*(1+E34)</f>
        <v>68982.5</v>
      </c>
      <c r="H34" s="25">
        <v>2.5000000000000001E-2</v>
      </c>
      <c r="I34" s="12">
        <f t="shared" si="6"/>
        <v>70707.0625</v>
      </c>
      <c r="J34" s="7"/>
      <c r="K34" s="25">
        <v>2.5000000000000001E-2</v>
      </c>
      <c r="L34" s="12">
        <f t="shared" si="7"/>
        <v>72474.739062499997</v>
      </c>
      <c r="M34" s="7"/>
      <c r="N34" s="25">
        <v>2.5000000000000001E-2</v>
      </c>
      <c r="O34" s="12">
        <f t="shared" si="8"/>
        <v>74286.60753906249</v>
      </c>
      <c r="P34" s="7"/>
      <c r="Q34" s="25">
        <v>2.5000000000000001E-2</v>
      </c>
      <c r="R34" s="12">
        <f t="shared" si="9"/>
        <v>76143.77272753905</v>
      </c>
      <c r="S34" s="7"/>
      <c r="T34" s="25">
        <v>2.5000000000000001E-2</v>
      </c>
      <c r="U34" s="12">
        <f t="shared" si="10"/>
        <v>78047.367045727515</v>
      </c>
    </row>
    <row r="35" spans="1:21" x14ac:dyDescent="0.3">
      <c r="A35" s="7" t="s">
        <v>178</v>
      </c>
      <c r="B35" s="7"/>
      <c r="C35" s="12">
        <v>0</v>
      </c>
      <c r="D35" s="7"/>
      <c r="E35" s="25">
        <v>0</v>
      </c>
      <c r="F35" s="12">
        <v>98000</v>
      </c>
      <c r="H35" s="25">
        <v>0</v>
      </c>
      <c r="I35" s="12">
        <f t="shared" si="6"/>
        <v>98000</v>
      </c>
      <c r="J35" s="7"/>
      <c r="K35" s="25">
        <v>0</v>
      </c>
      <c r="L35" s="12">
        <f t="shared" si="7"/>
        <v>98000</v>
      </c>
      <c r="M35" s="7"/>
      <c r="N35" s="25">
        <v>0</v>
      </c>
      <c r="O35" s="12">
        <f t="shared" si="8"/>
        <v>98000</v>
      </c>
      <c r="P35" s="7"/>
      <c r="Q35" s="25">
        <v>0</v>
      </c>
      <c r="R35" s="12">
        <f t="shared" si="9"/>
        <v>98000</v>
      </c>
      <c r="S35" s="7"/>
      <c r="T35" s="25">
        <v>0</v>
      </c>
      <c r="U35" s="12">
        <f t="shared" si="10"/>
        <v>98000</v>
      </c>
    </row>
    <row r="36" spans="1:21" x14ac:dyDescent="0.3">
      <c r="A36" s="7" t="s">
        <v>179</v>
      </c>
      <c r="B36" s="7"/>
      <c r="C36" s="12">
        <v>11500</v>
      </c>
      <c r="D36" s="7"/>
      <c r="E36" s="25">
        <v>0.02</v>
      </c>
      <c r="F36" s="12">
        <f>'Ashland Data Snapshot (11)'!Q175*(1+E36)</f>
        <v>11730</v>
      </c>
      <c r="H36" s="25">
        <v>0.02</v>
      </c>
      <c r="I36" s="12">
        <f t="shared" si="6"/>
        <v>11964.6</v>
      </c>
      <c r="J36" s="7"/>
      <c r="K36" s="25">
        <v>0.02</v>
      </c>
      <c r="L36" s="12">
        <f t="shared" si="7"/>
        <v>12203.892</v>
      </c>
      <c r="M36" s="7"/>
      <c r="N36" s="25">
        <v>0.02</v>
      </c>
      <c r="O36" s="12">
        <f t="shared" si="8"/>
        <v>12447.96984</v>
      </c>
      <c r="P36" s="7"/>
      <c r="Q36" s="25">
        <v>0.02</v>
      </c>
      <c r="R36" s="12">
        <f t="shared" si="9"/>
        <v>12696.929236800001</v>
      </c>
      <c r="S36" s="7"/>
      <c r="T36" s="25">
        <v>0.02</v>
      </c>
      <c r="U36" s="12">
        <f t="shared" si="10"/>
        <v>12950.867821536001</v>
      </c>
    </row>
    <row r="37" spans="1:21" hidden="1" x14ac:dyDescent="0.3">
      <c r="A37" s="7" t="s">
        <v>181</v>
      </c>
      <c r="B37" s="7"/>
      <c r="C37" s="12">
        <v>0</v>
      </c>
      <c r="D37" s="7"/>
      <c r="E37" s="11">
        <v>0.03</v>
      </c>
      <c r="F37" s="12">
        <f>'Ashland Data Snapshot (11)'!Q177*(1+E37)</f>
        <v>0</v>
      </c>
      <c r="H37" s="11">
        <v>0.03</v>
      </c>
      <c r="I37" s="12">
        <f t="shared" si="6"/>
        <v>0</v>
      </c>
      <c r="J37" s="7"/>
      <c r="K37" s="11">
        <v>0.03</v>
      </c>
      <c r="L37" s="12">
        <f t="shared" si="7"/>
        <v>0</v>
      </c>
      <c r="M37" s="7"/>
      <c r="N37" s="11">
        <v>0.03</v>
      </c>
      <c r="O37" s="12">
        <f t="shared" si="8"/>
        <v>0</v>
      </c>
      <c r="P37" s="7"/>
      <c r="Q37" s="11">
        <v>0.03</v>
      </c>
      <c r="R37" s="12">
        <f t="shared" si="9"/>
        <v>0</v>
      </c>
      <c r="S37" s="7"/>
      <c r="T37" s="11">
        <v>0.03</v>
      </c>
      <c r="U37" s="12">
        <f t="shared" si="10"/>
        <v>0</v>
      </c>
    </row>
    <row r="38" spans="1:21" hidden="1" x14ac:dyDescent="0.3">
      <c r="A38" s="7" t="s">
        <v>202</v>
      </c>
      <c r="B38" s="7"/>
      <c r="C38" s="12">
        <v>0</v>
      </c>
      <c r="D38" s="7"/>
      <c r="E38" s="11">
        <v>0.03</v>
      </c>
      <c r="F38" s="12">
        <f>('Ashland Data Snapshot (11)'!Q178+'Ashland Data Snapshot (11)'!Q179)*(1+E38)</f>
        <v>0</v>
      </c>
      <c r="H38" s="11">
        <v>0.03</v>
      </c>
      <c r="I38" s="12">
        <f t="shared" si="6"/>
        <v>0</v>
      </c>
      <c r="J38" s="7"/>
      <c r="K38" s="11">
        <v>0.03</v>
      </c>
      <c r="L38" s="12">
        <f t="shared" si="7"/>
        <v>0</v>
      </c>
      <c r="M38" s="7"/>
      <c r="N38" s="11">
        <v>0.03</v>
      </c>
      <c r="O38" s="12">
        <f t="shared" si="8"/>
        <v>0</v>
      </c>
      <c r="P38" s="7"/>
      <c r="Q38" s="11">
        <v>0.03</v>
      </c>
      <c r="R38" s="12">
        <f t="shared" si="9"/>
        <v>0</v>
      </c>
      <c r="S38" s="7"/>
      <c r="T38" s="11">
        <v>0.03</v>
      </c>
      <c r="U38" s="12">
        <f t="shared" si="10"/>
        <v>0</v>
      </c>
    </row>
    <row r="39" spans="1:21" hidden="1" x14ac:dyDescent="0.3">
      <c r="A39" s="7" t="s">
        <v>184</v>
      </c>
      <c r="B39" s="7"/>
      <c r="C39" s="12">
        <v>0</v>
      </c>
      <c r="D39" s="7"/>
      <c r="E39" s="11">
        <v>0.03</v>
      </c>
      <c r="F39" s="12">
        <f>'Ashland Data Snapshot (11)'!Q180*(1+E39)</f>
        <v>0</v>
      </c>
      <c r="H39" s="11">
        <v>0.03</v>
      </c>
      <c r="I39" s="12">
        <f t="shared" si="6"/>
        <v>0</v>
      </c>
      <c r="J39" s="7"/>
      <c r="K39" s="11">
        <v>0.03</v>
      </c>
      <c r="L39" s="12">
        <f t="shared" si="7"/>
        <v>0</v>
      </c>
      <c r="M39" s="7"/>
      <c r="N39" s="11">
        <v>0.03</v>
      </c>
      <c r="O39" s="12">
        <f t="shared" si="8"/>
        <v>0</v>
      </c>
      <c r="P39" s="7"/>
      <c r="Q39" s="11">
        <v>0.03</v>
      </c>
      <c r="R39" s="12">
        <f t="shared" si="9"/>
        <v>0</v>
      </c>
      <c r="S39" s="7"/>
      <c r="T39" s="11">
        <v>0.03</v>
      </c>
      <c r="U39" s="12">
        <f t="shared" si="10"/>
        <v>0</v>
      </c>
    </row>
    <row r="40" spans="1:21" ht="15.6" x14ac:dyDescent="0.3">
      <c r="A40" s="8" t="s">
        <v>199</v>
      </c>
      <c r="B40" s="8"/>
      <c r="C40" s="14">
        <f>SUM(C21:C39)</f>
        <v>6821044</v>
      </c>
      <c r="D40" s="8"/>
      <c r="E40" s="13"/>
      <c r="F40" s="14">
        <f>SUM(F21:F39)</f>
        <v>7116349.2750000004</v>
      </c>
      <c r="G40" s="13"/>
      <c r="H40" s="13"/>
      <c r="I40" s="14">
        <f>SUM(I21:I39)</f>
        <v>7321483.5125749987</v>
      </c>
      <c r="J40" s="15"/>
      <c r="K40" s="14"/>
      <c r="L40" s="14">
        <f>SUM(L21:L39)</f>
        <v>7534826.2196643753</v>
      </c>
      <c r="M40" s="15"/>
      <c r="N40" s="15"/>
      <c r="O40" s="14">
        <f>SUM(O21:O39)</f>
        <v>7756778.2278052634</v>
      </c>
      <c r="P40" s="15"/>
      <c r="Q40" s="14"/>
      <c r="R40" s="14">
        <f>SUM(R21:R39)</f>
        <v>7987763.0023916038</v>
      </c>
      <c r="S40" s="15"/>
      <c r="T40" s="14"/>
      <c r="U40" s="14">
        <f>SUM(U21:U39)</f>
        <v>8228228.0363654476</v>
      </c>
    </row>
    <row r="43" spans="1:21" x14ac:dyDescent="0.3">
      <c r="E43" s="1"/>
      <c r="F43" s="1"/>
      <c r="H43" s="1"/>
      <c r="I43" s="1"/>
      <c r="L43" s="1"/>
      <c r="N43" s="1"/>
      <c r="O43" s="1"/>
      <c r="Q43" s="1"/>
      <c r="R43" s="1"/>
      <c r="T43" s="1"/>
    </row>
    <row r="46" spans="1:21" x14ac:dyDescent="0.3">
      <c r="E46" s="18" t="s">
        <v>204</v>
      </c>
      <c r="F46" s="19" t="s">
        <v>205</v>
      </c>
      <c r="H46" s="20" t="s">
        <v>206</v>
      </c>
    </row>
    <row r="47" spans="1:21" x14ac:dyDescent="0.3">
      <c r="A47" t="s">
        <v>207</v>
      </c>
      <c r="E47" s="1">
        <f>X19</f>
        <v>13870844.359999999</v>
      </c>
      <c r="F47" s="1">
        <f>Y19</f>
        <v>14705852.589524001</v>
      </c>
      <c r="H47" s="1">
        <f>Z19</f>
        <v>15591777.068046015</v>
      </c>
    </row>
    <row r="48" spans="1:21" ht="15" thickBot="1" x14ac:dyDescent="0.35">
      <c r="A48" t="s">
        <v>208</v>
      </c>
      <c r="E48" s="21">
        <f t="shared" ref="E48:E49" si="16">X20</f>
        <v>14437832.787574999</v>
      </c>
      <c r="F48" s="21">
        <f t="shared" ref="F48:F49" si="17">Y20</f>
        <v>15291604.447469639</v>
      </c>
      <c r="G48" s="22"/>
      <c r="H48" s="21">
        <f t="shared" ref="H48:H49" si="18">Z20</f>
        <v>16215991.038757052</v>
      </c>
    </row>
    <row r="49" spans="1:8" ht="15" thickTop="1" x14ac:dyDescent="0.3">
      <c r="A49" t="s">
        <v>209</v>
      </c>
      <c r="E49" s="1">
        <f t="shared" si="16"/>
        <v>-566988.42757499963</v>
      </c>
      <c r="F49" s="1">
        <f t="shared" si="17"/>
        <v>-585751.85794563778</v>
      </c>
      <c r="H49" s="1">
        <f t="shared" si="18"/>
        <v>-624213.97071103752</v>
      </c>
    </row>
  </sheetData>
  <sheetProtection algorithmName="SHA-512" hashValue="O5SJMAivU49kv1VQ/eyATCWRmiQMDFhDvXjxtxIl5kPNN8M9fblfcvaxkFxcrMt/LfplKsoHpsCsbI6j2uoe9g==" saltValue="jLa1ev5ek/h9pnMXlYtfVg==" spinCount="100000" sheet="1" objects="1" scenarios="1"/>
  <mergeCells count="6">
    <mergeCell ref="T8:U8"/>
    <mergeCell ref="E8:F8"/>
    <mergeCell ref="H8:I8"/>
    <mergeCell ref="K8:L8"/>
    <mergeCell ref="N8:O8"/>
    <mergeCell ref="Q8:R8"/>
  </mergeCells>
  <printOptions horizontalCentered="1"/>
  <pageMargins left="0.25" right="0.25" top="0.5" bottom="0.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Ashland Data Snapshot (11)</vt:lpstr>
      <vt:lpstr>Projections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Welch</dc:creator>
  <cp:lastModifiedBy>Natalie Thomason</cp:lastModifiedBy>
  <cp:lastPrinted>2018-02-27T23:15:33Z</cp:lastPrinted>
  <dcterms:created xsi:type="dcterms:W3CDTF">2018-02-23T18:35:02Z</dcterms:created>
  <dcterms:modified xsi:type="dcterms:W3CDTF">2018-03-01T22:39:11Z</dcterms:modified>
</cp:coreProperties>
</file>