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lchm\Desktop\"/>
    </mc:Choice>
  </mc:AlternateContent>
  <workbookProtection workbookAlgorithmName="SHA-512" workbookHashValue="n39LibfPFdScGy+5qoRHuEZjf9sjdlY5cGw/8MOadBcfa3+jFsUqbL4Xm9+/NCBNHA3dzT6WWM95PzXKhYtgaQ==" workbookSaltValue="Mt0laG3IrvO6qyUN3rKOyQ==" workbookSpinCount="100000" lockStructure="1"/>
  <bookViews>
    <workbookView xWindow="0" yWindow="0" windowWidth="28800" windowHeight="12435" activeTab="1"/>
  </bookViews>
  <sheets>
    <sheet name="General Fund Financial Model" sheetId="1" r:id="rId1"/>
    <sheet name="Projections" sheetId="3" r:id="rId2"/>
  </sheets>
  <calcPr calcId="152511"/>
</workbook>
</file>

<file path=xl/calcChain.xml><?xml version="1.0" encoding="utf-8"?>
<calcChain xmlns="http://schemas.openxmlformats.org/spreadsheetml/2006/main">
  <c r="C29" i="3" l="1"/>
  <c r="C11" i="3"/>
  <c r="C21" i="3" s="1"/>
  <c r="C30" i="3" l="1"/>
  <c r="C44" i="3" s="1"/>
  <c r="F13" i="3"/>
  <c r="F14" i="3"/>
  <c r="F43" i="3" l="1"/>
  <c r="I43" i="3" s="1"/>
  <c r="L43" i="3" s="1"/>
  <c r="O43" i="3" s="1"/>
  <c r="R43" i="3" s="1"/>
  <c r="U43" i="3" s="1"/>
  <c r="F42" i="3"/>
  <c r="I42" i="3" s="1"/>
  <c r="L42" i="3" s="1"/>
  <c r="O42" i="3" s="1"/>
  <c r="R42" i="3" s="1"/>
  <c r="U42" i="3" s="1"/>
  <c r="I41" i="3"/>
  <c r="L41" i="3" s="1"/>
  <c r="O41" i="3" s="1"/>
  <c r="R41" i="3" s="1"/>
  <c r="U41" i="3" s="1"/>
  <c r="F40" i="3"/>
  <c r="I40" i="3" s="1"/>
  <c r="L40" i="3" s="1"/>
  <c r="O40" i="3" s="1"/>
  <c r="R40" i="3" s="1"/>
  <c r="U40" i="3" s="1"/>
  <c r="F39" i="3"/>
  <c r="I39" i="3" s="1"/>
  <c r="L39" i="3" s="1"/>
  <c r="O39" i="3" s="1"/>
  <c r="R39" i="3" s="1"/>
  <c r="U39" i="3" s="1"/>
  <c r="F38" i="3"/>
  <c r="I38" i="3" s="1"/>
  <c r="L38" i="3" s="1"/>
  <c r="O38" i="3" s="1"/>
  <c r="R38" i="3" s="1"/>
  <c r="U38" i="3" s="1"/>
  <c r="F37" i="3"/>
  <c r="I37" i="3" s="1"/>
  <c r="L37" i="3" s="1"/>
  <c r="O37" i="3" s="1"/>
  <c r="R37" i="3" s="1"/>
  <c r="U37" i="3" s="1"/>
  <c r="F36" i="3"/>
  <c r="I36" i="3" s="1"/>
  <c r="L36" i="3" s="1"/>
  <c r="O36" i="3" s="1"/>
  <c r="R36" i="3" s="1"/>
  <c r="U36" i="3" s="1"/>
  <c r="F35" i="3"/>
  <c r="I35" i="3" s="1"/>
  <c r="F34" i="3"/>
  <c r="I34" i="3" s="1"/>
  <c r="L34" i="3" s="1"/>
  <c r="O34" i="3" s="1"/>
  <c r="R34" i="3" s="1"/>
  <c r="U34" i="3" s="1"/>
  <c r="F33" i="3"/>
  <c r="I33" i="3" s="1"/>
  <c r="L33" i="3" s="1"/>
  <c r="O33" i="3" s="1"/>
  <c r="R33" i="3" s="1"/>
  <c r="U33" i="3" s="1"/>
  <c r="F32" i="3"/>
  <c r="I32" i="3" s="1"/>
  <c r="L32" i="3" s="1"/>
  <c r="O32" i="3" s="1"/>
  <c r="R32" i="3" s="1"/>
  <c r="U32" i="3" s="1"/>
  <c r="F31" i="3"/>
  <c r="I31" i="3" s="1"/>
  <c r="L31" i="3" s="1"/>
  <c r="O31" i="3" s="1"/>
  <c r="R31" i="3" s="1"/>
  <c r="U31" i="3" s="1"/>
  <c r="F30" i="3"/>
  <c r="I30" i="3" s="1"/>
  <c r="L30" i="3" s="1"/>
  <c r="O30" i="3" s="1"/>
  <c r="R30" i="3" s="1"/>
  <c r="U30" i="3" s="1"/>
  <c r="F29" i="3"/>
  <c r="I29" i="3" s="1"/>
  <c r="L29" i="3" s="1"/>
  <c r="O29" i="3" s="1"/>
  <c r="R29" i="3" s="1"/>
  <c r="U29" i="3" s="1"/>
  <c r="F28" i="3"/>
  <c r="I28" i="3" s="1"/>
  <c r="L28" i="3" s="1"/>
  <c r="O28" i="3" s="1"/>
  <c r="R28" i="3" s="1"/>
  <c r="U28" i="3" s="1"/>
  <c r="F27" i="3"/>
  <c r="I27" i="3" s="1"/>
  <c r="L27" i="3" s="1"/>
  <c r="O27" i="3" s="1"/>
  <c r="R27" i="3" s="1"/>
  <c r="U27" i="3" s="1"/>
  <c r="F26" i="3"/>
  <c r="I26" i="3" s="1"/>
  <c r="L26" i="3" s="1"/>
  <c r="O26" i="3" s="1"/>
  <c r="R26" i="3" s="1"/>
  <c r="U26" i="3" s="1"/>
  <c r="F20" i="3"/>
  <c r="F19" i="3"/>
  <c r="F18" i="3"/>
  <c r="F17" i="3"/>
  <c r="F15" i="3"/>
  <c r="F12" i="3"/>
  <c r="F11" i="3"/>
  <c r="F10" i="3"/>
  <c r="I44" i="3" l="1"/>
  <c r="L35" i="3"/>
  <c r="O35" i="3" s="1"/>
  <c r="R35" i="3" s="1"/>
  <c r="U35" i="3" s="1"/>
  <c r="I17" i="3"/>
  <c r="I12" i="3"/>
  <c r="L12" i="3" s="1"/>
  <c r="O12" i="3" s="1"/>
  <c r="R12" i="3" s="1"/>
  <c r="U12" i="3" s="1"/>
  <c r="I20" i="3"/>
  <c r="L20" i="3" s="1"/>
  <c r="O20" i="3" s="1"/>
  <c r="R20" i="3" s="1"/>
  <c r="U20" i="3" s="1"/>
  <c r="I11" i="3"/>
  <c r="I13" i="3"/>
  <c r="L13" i="3" s="1"/>
  <c r="O13" i="3" s="1"/>
  <c r="R13" i="3" s="1"/>
  <c r="U13" i="3" s="1"/>
  <c r="I14" i="3"/>
  <c r="L14" i="3" s="1"/>
  <c r="O14" i="3" s="1"/>
  <c r="R14" i="3" s="1"/>
  <c r="U14" i="3" s="1"/>
  <c r="I15" i="3"/>
  <c r="L15" i="3" s="1"/>
  <c r="O15" i="3" s="1"/>
  <c r="R15" i="3" s="1"/>
  <c r="U15" i="3" s="1"/>
  <c r="I16" i="3"/>
  <c r="L16" i="3" s="1"/>
  <c r="O16" i="3" s="1"/>
  <c r="R16" i="3" s="1"/>
  <c r="U16" i="3" s="1"/>
  <c r="I10" i="3"/>
  <c r="I18" i="3"/>
  <c r="L18" i="3" s="1"/>
  <c r="O18" i="3" s="1"/>
  <c r="R18" i="3" s="1"/>
  <c r="U18" i="3" s="1"/>
  <c r="I19" i="3"/>
  <c r="L19" i="3" s="1"/>
  <c r="O19" i="3" s="1"/>
  <c r="R19" i="3" s="1"/>
  <c r="U19" i="3" s="1"/>
  <c r="F21" i="3"/>
  <c r="F44" i="3"/>
  <c r="F51" i="3" l="1"/>
  <c r="L17" i="3"/>
  <c r="O17" i="3" s="1"/>
  <c r="R17" i="3" s="1"/>
  <c r="U17" i="3" s="1"/>
  <c r="I21" i="3"/>
  <c r="F50" i="3" s="1"/>
  <c r="L10" i="3"/>
  <c r="L11" i="3"/>
  <c r="O11" i="3" s="1"/>
  <c r="R11" i="3" s="1"/>
  <c r="U11" i="3" s="1"/>
  <c r="F52" i="3" l="1"/>
  <c r="L44" i="3"/>
  <c r="L21" i="3"/>
  <c r="O10" i="3"/>
  <c r="O21" i="3" s="1"/>
  <c r="O44" i="3"/>
  <c r="H51" i="3" l="1"/>
  <c r="H50" i="3"/>
  <c r="R10" i="3"/>
  <c r="U10" i="3" s="1"/>
  <c r="U21" i="3" s="1"/>
  <c r="U44" i="3"/>
  <c r="R44" i="3"/>
  <c r="H52" i="3" l="1"/>
  <c r="I51" i="3"/>
  <c r="R21" i="3"/>
  <c r="I50" i="3" s="1"/>
  <c r="I52" i="3" l="1"/>
</calcChain>
</file>

<file path=xl/sharedStrings.xml><?xml version="1.0" encoding="utf-8"?>
<sst xmlns="http://schemas.openxmlformats.org/spreadsheetml/2006/main" count="747" uniqueCount="267">
  <si>
    <t>Ashland</t>
  </si>
  <si>
    <t>Annual - Types</t>
  </si>
  <si>
    <t>Download generated on 02/23/2018</t>
  </si>
  <si>
    <t>Funds Filter</t>
  </si>
  <si>
    <t>General Fund</t>
  </si>
  <si>
    <t>2006-07 Actual</t>
  </si>
  <si>
    <t>2007-08 Actual</t>
  </si>
  <si>
    <t>2008-09 Actual</t>
  </si>
  <si>
    <t>2009-10 Actual</t>
  </si>
  <si>
    <t>2010-11 Actual</t>
  </si>
  <si>
    <t>2011-12 Actual</t>
  </si>
  <si>
    <t>2012-13 Actual</t>
  </si>
  <si>
    <t>2013-14 Actual</t>
  </si>
  <si>
    <t>2014-15 Actual</t>
  </si>
  <si>
    <t>2015-16 Actual</t>
  </si>
  <si>
    <t>2016-17 Actual</t>
  </si>
  <si>
    <t xml:space="preserve">2017-18 Actual </t>
  </si>
  <si>
    <t>2017-18 Budget</t>
  </si>
  <si>
    <t>2018-19 Budget</t>
  </si>
  <si>
    <t>Revenues</t>
  </si>
  <si>
    <t>Taxes</t>
  </si>
  <si>
    <t>Current Property Taxes</t>
  </si>
  <si>
    <t>Electric Utility User Tax</t>
  </si>
  <si>
    <t>Lodging TOT Tax</t>
  </si>
  <si>
    <t>Prior Property Taxes</t>
  </si>
  <si>
    <t>Water Surcharge for AFR</t>
  </si>
  <si>
    <t>Peg Fees</t>
  </si>
  <si>
    <t>Marijuana Tax - State Tax</t>
  </si>
  <si>
    <t>Public Safety Fee</t>
  </si>
  <si>
    <t>Taxi Cab Certification</t>
  </si>
  <si>
    <t>Marijuana Tax - Local Tax</t>
  </si>
  <si>
    <t>Franchise Fees</t>
  </si>
  <si>
    <t>Electric Utility Franchise</t>
  </si>
  <si>
    <t>Water Utility Franchise</t>
  </si>
  <si>
    <t>Natural Gas Franchise</t>
  </si>
  <si>
    <t>Wastewater Utility Franchise</t>
  </si>
  <si>
    <t>Sanitary Service Franchise</t>
  </si>
  <si>
    <t>Telecommunication Franchise</t>
  </si>
  <si>
    <t>Charter Franchise</t>
  </si>
  <si>
    <t>Ashland Home Net Franchise</t>
  </si>
  <si>
    <t>Charges for Services</t>
  </si>
  <si>
    <t>Ambulance Transports</t>
  </si>
  <si>
    <t>Court Diversion Fees</t>
  </si>
  <si>
    <t>Police Department Services</t>
  </si>
  <si>
    <t>Temp Offensive Surcharge</t>
  </si>
  <si>
    <t>Ambulance Membership Svcs</t>
  </si>
  <si>
    <t>Court Fees and Costs</t>
  </si>
  <si>
    <t>Planning Division Services</t>
  </si>
  <si>
    <t>Emergency Medical Svc Fee</t>
  </si>
  <si>
    <t>Misc Services</t>
  </si>
  <si>
    <t>Fire Inspection Service</t>
  </si>
  <si>
    <t>Sexton Fees</t>
  </si>
  <si>
    <t>Liners and Markers</t>
  </si>
  <si>
    <t>Fire Division Services</t>
  </si>
  <si>
    <t>Building Division Services</t>
  </si>
  <si>
    <t>Master Facilities Permit Prgrm</t>
  </si>
  <si>
    <t>Graves, Niches &amp; Crypts</t>
  </si>
  <si>
    <t>Ambulance Transfers</t>
  </si>
  <si>
    <t>Attorney Fee</t>
  </si>
  <si>
    <t>Alarm System Fees</t>
  </si>
  <si>
    <t>Telephones</t>
  </si>
  <si>
    <t>Domestic Partner Reg</t>
  </si>
  <si>
    <t>Youth Diversion Fees</t>
  </si>
  <si>
    <t>Licenses and Permits</t>
  </si>
  <si>
    <t>Community Development Fees</t>
  </si>
  <si>
    <t>Business License</t>
  </si>
  <si>
    <t>Structural</t>
  </si>
  <si>
    <t>Plan Check</t>
  </si>
  <si>
    <t>Type I</t>
  </si>
  <si>
    <t>Type II</t>
  </si>
  <si>
    <t>Fire Plan Check Review</t>
  </si>
  <si>
    <t>Plumbing</t>
  </si>
  <si>
    <t>Building Permits</t>
  </si>
  <si>
    <t>Mechanical</t>
  </si>
  <si>
    <t>Planning &amp; Zoning Fees</t>
  </si>
  <si>
    <t>Pre Applications</t>
  </si>
  <si>
    <t>Staff Permit</t>
  </si>
  <si>
    <t>Liquor License</t>
  </si>
  <si>
    <t>Type III</t>
  </si>
  <si>
    <t>Electrical Plan Check</t>
  </si>
  <si>
    <t>Plumbing Plan Check</t>
  </si>
  <si>
    <t>Tobacco License</t>
  </si>
  <si>
    <t>Temporary Business License</t>
  </si>
  <si>
    <t>Bicycle License</t>
  </si>
  <si>
    <t>Deferred Plan Check</t>
  </si>
  <si>
    <t>Intergovernmental Revenue</t>
  </si>
  <si>
    <t>Liquor Tax</t>
  </si>
  <si>
    <t>State Revenue Sharing</t>
  </si>
  <si>
    <t>Fire &amp; Rescue Grants</t>
  </si>
  <si>
    <t>Public Works Grants</t>
  </si>
  <si>
    <t>Cigarette Tax</t>
  </si>
  <si>
    <t>Firewise Program</t>
  </si>
  <si>
    <t>Police Grants</t>
  </si>
  <si>
    <t>Historical Preservation Office</t>
  </si>
  <si>
    <t>Community Development Grants</t>
  </si>
  <si>
    <t>Working Capital</t>
  </si>
  <si>
    <t>Working Capital Carryover</t>
  </si>
  <si>
    <t>Fines and Forfeitures</t>
  </si>
  <si>
    <t>Traffic Fines</t>
  </si>
  <si>
    <t>Regular Parking Fines</t>
  </si>
  <si>
    <t>Forfeited Property</t>
  </si>
  <si>
    <t>Downtown Parking Surcharge</t>
  </si>
  <si>
    <t>District Court Fines</t>
  </si>
  <si>
    <t>Misdemeanor Fines</t>
  </si>
  <si>
    <t>Court Mandated Counseling</t>
  </si>
  <si>
    <t>Miscellaneous Revenues</t>
  </si>
  <si>
    <t>Miscellaneous Income</t>
  </si>
  <si>
    <t>Administration Donations</t>
  </si>
  <si>
    <t>Housing Trust Fund Revenue</t>
  </si>
  <si>
    <t>D.E.A. Overtime</t>
  </si>
  <si>
    <t>Sale of Assets</t>
  </si>
  <si>
    <t>Bad Debts Recovered</t>
  </si>
  <si>
    <t>Miscellaneous Donations</t>
  </si>
  <si>
    <t>Heat Assistance</t>
  </si>
  <si>
    <t>Indigent</t>
  </si>
  <si>
    <t>Admin Services Donations</t>
  </si>
  <si>
    <t>Parks Donations</t>
  </si>
  <si>
    <t>Operating Transfers In</t>
  </si>
  <si>
    <t>From Water Fund</t>
  </si>
  <si>
    <t>From Cemetery Trust</t>
  </si>
  <si>
    <t>From Reserve Fund</t>
  </si>
  <si>
    <t>Interest on Pooled Investments</t>
  </si>
  <si>
    <t>Int on Pooled Investments</t>
  </si>
  <si>
    <t>Late &amp; Interest</t>
  </si>
  <si>
    <t>Expenses</t>
  </si>
  <si>
    <t>Salaries &amp; Wages</t>
  </si>
  <si>
    <t>Regular Employees</t>
  </si>
  <si>
    <t>Scheduled Overtime</t>
  </si>
  <si>
    <t>FLSA</t>
  </si>
  <si>
    <t>Holiday Pay Out</t>
  </si>
  <si>
    <t>Temporary Employees</t>
  </si>
  <si>
    <t>Vacation Pay Out</t>
  </si>
  <si>
    <t>Emergency Overtime</t>
  </si>
  <si>
    <t>Sick Leave Pay Out</t>
  </si>
  <si>
    <t>Temporary Cadets</t>
  </si>
  <si>
    <t>Duty Pay</t>
  </si>
  <si>
    <t>Compensatory Time Pay Out</t>
  </si>
  <si>
    <t>Contractual Services</t>
  </si>
  <si>
    <t>Professional Services</t>
  </si>
  <si>
    <t>Other</t>
  </si>
  <si>
    <t>Forestry</t>
  </si>
  <si>
    <t>Musicians</t>
  </si>
  <si>
    <t>Physician/Health</t>
  </si>
  <si>
    <t>Legal</t>
  </si>
  <si>
    <t>Bus Fare</t>
  </si>
  <si>
    <t>Fringe Benefits</t>
  </si>
  <si>
    <t>Group Health Insurance</t>
  </si>
  <si>
    <t>PERS Employer's Share</t>
  </si>
  <si>
    <t>FICA/MEDICARE Contributions</t>
  </si>
  <si>
    <t>PERS Employee Share Paid by Cty/Pks</t>
  </si>
  <si>
    <t>Workers Compensation</t>
  </si>
  <si>
    <t>HRAVEBA</t>
  </si>
  <si>
    <t>Prepayment for PERS</t>
  </si>
  <si>
    <t>Deferred Comp</t>
  </si>
  <si>
    <t>Other Benefits</t>
  </si>
  <si>
    <t>Internal Charges &amp; Fees</t>
  </si>
  <si>
    <t>Internal Chg - Central Svc Fee</t>
  </si>
  <si>
    <t>Internal Chg - Equip Replacmnt</t>
  </si>
  <si>
    <t>Internal Chg - Fleet Maint</t>
  </si>
  <si>
    <t>Internal Chg - Facility Use</t>
  </si>
  <si>
    <t>Bad Debt Expense</t>
  </si>
  <si>
    <t>Internal Chg - Tech Debt</t>
  </si>
  <si>
    <t>Internal Chg - Insurance Svc</t>
  </si>
  <si>
    <t>Licensing</t>
  </si>
  <si>
    <t>State Court Assessment</t>
  </si>
  <si>
    <t>Bank Charges</t>
  </si>
  <si>
    <t>Grants</t>
  </si>
  <si>
    <t>Economic &amp; Cultural Grants</t>
  </si>
  <si>
    <t>Social Services Grants</t>
  </si>
  <si>
    <t>Housing Trust Program</t>
  </si>
  <si>
    <t>Sustainability Grants</t>
  </si>
  <si>
    <t>Indigent Assistance</t>
  </si>
  <si>
    <t>Rental, Repair, Maintenance</t>
  </si>
  <si>
    <t>Fuel</t>
  </si>
  <si>
    <t>Water</t>
  </si>
  <si>
    <t>Electricity</t>
  </si>
  <si>
    <t>Rental Charges - Equipment</t>
  </si>
  <si>
    <t>Maintenance</t>
  </si>
  <si>
    <t>Grounds Care</t>
  </si>
  <si>
    <t>Building Maintenance</t>
  </si>
  <si>
    <t>Natural Gas</t>
  </si>
  <si>
    <t>Wastewater &amp; Other</t>
  </si>
  <si>
    <t>Disposal &amp; Sanitary Service</t>
  </si>
  <si>
    <t>Infrastructure</t>
  </si>
  <si>
    <t>Vehicle Repair and Parts</t>
  </si>
  <si>
    <t>Custodial</t>
  </si>
  <si>
    <t>Equipment-External:</t>
  </si>
  <si>
    <t>Rental Charges - building</t>
  </si>
  <si>
    <t>Supplies</t>
  </si>
  <si>
    <t>Technical Supplies</t>
  </si>
  <si>
    <t>Office Supplies</t>
  </si>
  <si>
    <t>Uniforms - Clothing</t>
  </si>
  <si>
    <t>Miscellaneous Supplies</t>
  </si>
  <si>
    <t>Small Tools &amp; Ops Supplies</t>
  </si>
  <si>
    <t>Books &amp; Periodicals</t>
  </si>
  <si>
    <t>Uniforms - Other</t>
  </si>
  <si>
    <t>Meeting Supplies</t>
  </si>
  <si>
    <t>Station Supplies</t>
  </si>
  <si>
    <t>County Services</t>
  </si>
  <si>
    <t>Emergency work</t>
  </si>
  <si>
    <t>Other Purchased Svcs</t>
  </si>
  <si>
    <t>Training</t>
  </si>
  <si>
    <t>Medical &amp; Laboratory</t>
  </si>
  <si>
    <t>Lodging</t>
  </si>
  <si>
    <t>Dues</t>
  </si>
  <si>
    <t>Advertising</t>
  </si>
  <si>
    <t>Meals</t>
  </si>
  <si>
    <t>Personal vehicle mileage</t>
  </si>
  <si>
    <t>Air</t>
  </si>
  <si>
    <t>Printing &amp; Binding</t>
  </si>
  <si>
    <t>Rental car</t>
  </si>
  <si>
    <t>Communications</t>
  </si>
  <si>
    <t>Radios</t>
  </si>
  <si>
    <t>Computers</t>
  </si>
  <si>
    <t>Postage</t>
  </si>
  <si>
    <t>Equipment</t>
  </si>
  <si>
    <t>Description pending</t>
  </si>
  <si>
    <t>Operation Transfers Out</t>
  </si>
  <si>
    <t>To Reserve Fund</t>
  </si>
  <si>
    <t>To Debt Service Fund</t>
  </si>
  <si>
    <t>To Cemetery Trust Fund</t>
  </si>
  <si>
    <t>Programs</t>
  </si>
  <si>
    <t>CERT</t>
  </si>
  <si>
    <t>EOC</t>
  </si>
  <si>
    <t>Fire Prevention</t>
  </si>
  <si>
    <t>Community Development</t>
  </si>
  <si>
    <t>CPR Training Program</t>
  </si>
  <si>
    <t>Safety</t>
  </si>
  <si>
    <t>Weed Abatement</t>
  </si>
  <si>
    <t>Child Safety Seats</t>
  </si>
  <si>
    <t>Contingency</t>
  </si>
  <si>
    <t>Improvements Other than Bldgs</t>
  </si>
  <si>
    <t>Capitalized Projects</t>
  </si>
  <si>
    <t>Capital Outlay</t>
  </si>
  <si>
    <t>Commission</t>
  </si>
  <si>
    <t>Historic Preservation Comm.</t>
  </si>
  <si>
    <t>Tree Commission</t>
  </si>
  <si>
    <t>Planning Commission</t>
  </si>
  <si>
    <t>Housing &amp; Human Svcs Comm.</t>
  </si>
  <si>
    <t>Forest Commission</t>
  </si>
  <si>
    <t>Public Arts Commission</t>
  </si>
  <si>
    <t>Bicycle/Pedestrian Comm.</t>
  </si>
  <si>
    <t xml:space="preserve">FY 2019/20 </t>
  </si>
  <si>
    <t>FY 2020/21</t>
  </si>
  <si>
    <t>FY 2021/22</t>
  </si>
  <si>
    <t>FY 2022/23</t>
  </si>
  <si>
    <t>FY 2023/24</t>
  </si>
  <si>
    <t>FY 2024/25</t>
  </si>
  <si>
    <t>City of Ashland</t>
  </si>
  <si>
    <t>Fiscal Year</t>
  </si>
  <si>
    <t>Total Revenues</t>
  </si>
  <si>
    <t>Property Taxes</t>
  </si>
  <si>
    <t>All Other Taxes</t>
  </si>
  <si>
    <t>Total Expenses</t>
  </si>
  <si>
    <t>Growth(%)</t>
  </si>
  <si>
    <t>Projection</t>
  </si>
  <si>
    <t xml:space="preserve">PERS </t>
  </si>
  <si>
    <t>All Other Benefits</t>
  </si>
  <si>
    <t>General Fund Projections</t>
  </si>
  <si>
    <t>BN 2019/21</t>
  </si>
  <si>
    <t>BN 2021/23</t>
  </si>
  <si>
    <t>BN 2023/25</t>
  </si>
  <si>
    <t>Revenue</t>
  </si>
  <si>
    <t>Expenditures</t>
  </si>
  <si>
    <t>Difference</t>
  </si>
  <si>
    <t>FY 2018/19</t>
  </si>
  <si>
    <t>Budgeted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</si>
</sst>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3" fontId="0" fillId="0" borderId="0" xfId="0" applyNumberFormat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18" fillId="0" borderId="0" xfId="0" applyFont="1"/>
    <xf numFmtId="3" fontId="18" fillId="0" borderId="0" xfId="0" applyNumberFormat="1" applyFont="1"/>
    <xf numFmtId="0" fontId="18" fillId="33" borderId="0" xfId="0" applyFont="1" applyFill="1"/>
    <xf numFmtId="0" fontId="18" fillId="34" borderId="0" xfId="0" applyFont="1" applyFill="1"/>
    <xf numFmtId="0" fontId="18" fillId="35" borderId="0" xfId="0" applyFont="1" applyFill="1"/>
    <xf numFmtId="0" fontId="16" fillId="0" borderId="0" xfId="0" applyFont="1"/>
    <xf numFmtId="0" fontId="0" fillId="0" borderId="0" xfId="0" applyAlignment="1">
      <alignment horizontal="right"/>
    </xf>
    <xf numFmtId="0" fontId="19" fillId="0" borderId="0" xfId="0" applyFont="1" applyAlignment="1">
      <alignment horizontal="right"/>
    </xf>
    <xf numFmtId="3" fontId="18" fillId="33" borderId="0" xfId="0" applyNumberFormat="1" applyFont="1" applyFill="1"/>
    <xf numFmtId="0" fontId="16" fillId="0" borderId="0" xfId="0" applyFont="1" applyAlignment="1">
      <alignment horizontal="right"/>
    </xf>
    <xf numFmtId="3" fontId="16" fillId="0" borderId="0" xfId="0" applyNumberFormat="1" applyFont="1"/>
    <xf numFmtId="3" fontId="16" fillId="0" borderId="10" xfId="0" applyNumberFormat="1" applyFont="1" applyBorder="1"/>
    <xf numFmtId="43" fontId="18" fillId="33" borderId="0" xfId="43" applyFont="1" applyFill="1"/>
    <xf numFmtId="0" fontId="0" fillId="0" borderId="0" xfId="0" applyAlignment="1">
      <alignment horizontal="center"/>
    </xf>
    <xf numFmtId="43" fontId="0" fillId="33" borderId="0" xfId="43" applyFont="1" applyFill="1"/>
    <xf numFmtId="0" fontId="0" fillId="0" borderId="0" xfId="0" applyFill="1"/>
    <xf numFmtId="0" fontId="20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9" fillId="0" borderId="10" xfId="0" applyFont="1" applyBorder="1" applyAlignment="1">
      <alignment horizontal="right"/>
    </xf>
    <xf numFmtId="0" fontId="0" fillId="0" borderId="10" xfId="0" applyBorder="1"/>
    <xf numFmtId="10" fontId="1" fillId="0" borderId="0" xfId="42" applyNumberFormat="1" applyFont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10" fontId="1" fillId="0" borderId="0" xfId="42" applyNumberFormat="1" applyFont="1" applyBorder="1" applyAlignment="1" applyProtection="1">
      <alignment horizontal="center"/>
      <protection locked="0"/>
    </xf>
    <xf numFmtId="3" fontId="16" fillId="0" borderId="10" xfId="0" applyNumberFormat="1" applyFont="1" applyBorder="1" applyProtection="1">
      <protection locked="0"/>
    </xf>
    <xf numFmtId="0" fontId="19" fillId="0" borderId="10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0" fillId="0" borderId="0" xfId="0" applyFill="1" applyAlignment="1"/>
    <xf numFmtId="0" fontId="21" fillId="0" borderId="0" xfId="0" applyFont="1"/>
    <xf numFmtId="0" fontId="21" fillId="33" borderId="0" xfId="0" applyFont="1" applyFill="1" applyAlignment="1"/>
    <xf numFmtId="0" fontId="21" fillId="34" borderId="0" xfId="0" applyFont="1" applyFill="1" applyAlignment="1"/>
    <xf numFmtId="0" fontId="21" fillId="35" borderId="0" xfId="0" applyFont="1" applyFill="1" applyAlignment="1"/>
    <xf numFmtId="3" fontId="21" fillId="0" borderId="0" xfId="0" applyNumberFormat="1" applyFont="1"/>
    <xf numFmtId="3" fontId="21" fillId="0" borderId="11" xfId="0" applyNumberFormat="1" applyFont="1" applyBorder="1"/>
    <xf numFmtId="0" fontId="0" fillId="36" borderId="0" xfId="0" applyFill="1" applyAlignment="1">
      <alignment horizontal="center"/>
    </xf>
    <xf numFmtId="0" fontId="0" fillId="0" borderId="12" xfId="0" applyBorder="1" applyAlignment="1">
      <alignment horizontal="center"/>
    </xf>
    <xf numFmtId="0" fontId="0" fillId="35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34" borderId="0" xfId="0" applyFill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5"/>
  <sheetViews>
    <sheetView workbookViewId="0">
      <selection activeCell="C32" sqref="C23:C32"/>
    </sheetView>
  </sheetViews>
  <sheetFormatPr defaultRowHeight="15" outlineLevelRow="1" x14ac:dyDescent="0.25"/>
  <cols>
    <col min="1" max="1" width="33.140625" bestFit="1" customWidth="1"/>
    <col min="2" max="2" width="29.85546875" bestFit="1" customWidth="1"/>
    <col min="3" max="3" width="34.85546875" bestFit="1" customWidth="1"/>
    <col min="4" max="14" width="14.28515625" bestFit="1" customWidth="1"/>
    <col min="15" max="15" width="14.42578125" bestFit="1" customWidth="1"/>
    <col min="16" max="17" width="14.7109375" bestFit="1" customWidth="1"/>
    <col min="18" max="18" width="19.7109375" style="2" bestFit="1" customWidth="1"/>
    <col min="19" max="19" width="10.28515625" style="2" bestFit="1" customWidth="1"/>
    <col min="20" max="20" width="10.42578125" style="3" bestFit="1" customWidth="1"/>
    <col min="21" max="21" width="10.28515625" style="3" bestFit="1" customWidth="1"/>
    <col min="22" max="23" width="10.28515625" style="4" bestFit="1" customWidth="1"/>
  </cols>
  <sheetData>
    <row r="1" spans="1:23" x14ac:dyDescent="0.25">
      <c r="A1" t="s">
        <v>0</v>
      </c>
    </row>
    <row r="2" spans="1:23" x14ac:dyDescent="0.25">
      <c r="A2" t="s">
        <v>1</v>
      </c>
    </row>
    <row r="3" spans="1:23" x14ac:dyDescent="0.25">
      <c r="A3" t="s">
        <v>2</v>
      </c>
    </row>
    <row r="5" spans="1:23" x14ac:dyDescent="0.25">
      <c r="A5" t="s">
        <v>3</v>
      </c>
      <c r="B5" t="s">
        <v>4</v>
      </c>
    </row>
    <row r="7" spans="1:23" x14ac:dyDescent="0.25">
      <c r="D7" t="s">
        <v>5</v>
      </c>
      <c r="E7" t="s">
        <v>6</v>
      </c>
      <c r="F7" t="s">
        <v>7</v>
      </c>
      <c r="G7" t="s">
        <v>8</v>
      </c>
      <c r="H7" t="s">
        <v>9</v>
      </c>
      <c r="I7" t="s">
        <v>10</v>
      </c>
      <c r="J7" t="s">
        <v>11</v>
      </c>
      <c r="K7" t="s">
        <v>12</v>
      </c>
      <c r="L7" t="s">
        <v>13</v>
      </c>
      <c r="M7" t="s">
        <v>14</v>
      </c>
      <c r="N7" t="s">
        <v>15</v>
      </c>
      <c r="O7" t="s">
        <v>16</v>
      </c>
      <c r="P7" t="s">
        <v>17</v>
      </c>
      <c r="Q7" t="s">
        <v>18</v>
      </c>
      <c r="R7" s="2" t="s">
        <v>242</v>
      </c>
      <c r="S7" s="2" t="s">
        <v>243</v>
      </c>
      <c r="T7" s="3" t="s">
        <v>244</v>
      </c>
      <c r="U7" s="3" t="s">
        <v>245</v>
      </c>
      <c r="V7" s="4" t="s">
        <v>246</v>
      </c>
      <c r="W7" s="4" t="s">
        <v>247</v>
      </c>
    </row>
    <row r="10" spans="1:23" s="5" customFormat="1" ht="18.75" x14ac:dyDescent="0.3"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  <c r="S10" s="7"/>
      <c r="T10" s="8"/>
      <c r="U10" s="8"/>
      <c r="V10" s="9"/>
      <c r="W10" s="9"/>
    </row>
    <row r="11" spans="1:23" s="5" customFormat="1" ht="18.75" x14ac:dyDescent="0.3"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7"/>
      <c r="S11" s="7"/>
      <c r="T11" s="8"/>
      <c r="U11" s="8"/>
      <c r="V11" s="9"/>
      <c r="W11" s="9"/>
    </row>
    <row r="12" spans="1:23" x14ac:dyDescent="0.25">
      <c r="A12" t="s">
        <v>19</v>
      </c>
      <c r="B12" t="s">
        <v>20</v>
      </c>
      <c r="D12" s="1">
        <v>6848315</v>
      </c>
      <c r="E12" s="1">
        <v>7691954</v>
      </c>
      <c r="F12" s="1">
        <v>8091537</v>
      </c>
      <c r="G12" s="1">
        <v>8897440</v>
      </c>
      <c r="H12" s="1">
        <v>9192361</v>
      </c>
      <c r="I12" s="1">
        <v>8992197</v>
      </c>
      <c r="J12" s="1">
        <v>9326132</v>
      </c>
      <c r="K12" s="1">
        <v>14777048</v>
      </c>
      <c r="L12" s="1">
        <v>15041628</v>
      </c>
      <c r="M12" s="1">
        <v>16063313</v>
      </c>
      <c r="N12" s="1">
        <v>16273448</v>
      </c>
      <c r="O12" s="1">
        <v>13836620</v>
      </c>
      <c r="P12" s="1">
        <v>17375080</v>
      </c>
      <c r="Q12" s="1">
        <v>18082690</v>
      </c>
    </row>
    <row r="13" spans="1:23" hidden="1" outlineLevel="1" x14ac:dyDescent="0.25">
      <c r="A13" t="s">
        <v>19</v>
      </c>
      <c r="B13" t="s">
        <v>20</v>
      </c>
      <c r="C13" t="s">
        <v>21</v>
      </c>
      <c r="D13" s="1">
        <v>2800401</v>
      </c>
      <c r="E13" s="1">
        <v>3617992</v>
      </c>
      <c r="F13" s="1">
        <v>3822781</v>
      </c>
      <c r="G13" s="1">
        <v>4260072</v>
      </c>
      <c r="H13" s="1">
        <v>4465037</v>
      </c>
      <c r="I13" s="1">
        <v>4197627</v>
      </c>
      <c r="J13" s="1">
        <v>4349412</v>
      </c>
      <c r="K13" s="1">
        <v>9323654</v>
      </c>
      <c r="L13" s="1">
        <v>9301056</v>
      </c>
      <c r="M13" s="1">
        <v>9716473</v>
      </c>
      <c r="N13" s="1">
        <v>10098853</v>
      </c>
      <c r="O13" s="1">
        <v>9887104</v>
      </c>
      <c r="P13" s="1">
        <v>10565200</v>
      </c>
      <c r="Q13" s="1">
        <v>10931200</v>
      </c>
    </row>
    <row r="14" spans="1:23" hidden="1" outlineLevel="1" x14ac:dyDescent="0.25">
      <c r="A14" t="s">
        <v>19</v>
      </c>
      <c r="B14" t="s">
        <v>20</v>
      </c>
      <c r="C14" t="s">
        <v>22</v>
      </c>
      <c r="D14" s="1">
        <v>2345323</v>
      </c>
      <c r="E14" s="1">
        <v>2375369</v>
      </c>
      <c r="F14" s="1">
        <v>2468371</v>
      </c>
      <c r="G14" s="1">
        <v>2557226</v>
      </c>
      <c r="H14" s="1">
        <v>2602776</v>
      </c>
      <c r="I14" s="1">
        <v>2626738</v>
      </c>
      <c r="J14" s="1">
        <v>2704335</v>
      </c>
      <c r="K14" s="1">
        <v>2894938</v>
      </c>
      <c r="L14" s="1">
        <v>2923262</v>
      </c>
      <c r="M14" s="1">
        <v>3077177</v>
      </c>
      <c r="N14" s="1">
        <v>3130420</v>
      </c>
      <c r="O14" s="1">
        <v>1794869</v>
      </c>
      <c r="P14" s="1">
        <v>3359980</v>
      </c>
      <c r="Q14" s="1">
        <v>3530490</v>
      </c>
    </row>
    <row r="15" spans="1:23" hidden="1" outlineLevel="1" x14ac:dyDescent="0.25">
      <c r="A15" t="s">
        <v>19</v>
      </c>
      <c r="B15" t="s">
        <v>20</v>
      </c>
      <c r="C15" t="s">
        <v>23</v>
      </c>
      <c r="D15" s="1">
        <v>1558029</v>
      </c>
      <c r="E15" s="1">
        <v>1507603</v>
      </c>
      <c r="F15" s="1">
        <v>1639235</v>
      </c>
      <c r="G15" s="1">
        <v>1880401</v>
      </c>
      <c r="H15" s="1">
        <v>1917685</v>
      </c>
      <c r="I15" s="1">
        <v>1910699</v>
      </c>
      <c r="J15" s="1">
        <v>2009478</v>
      </c>
      <c r="K15" s="1">
        <v>2091530</v>
      </c>
      <c r="L15" s="1">
        <v>2460010</v>
      </c>
      <c r="M15" s="1">
        <v>2777401</v>
      </c>
      <c r="N15" s="1">
        <v>2542437</v>
      </c>
      <c r="O15" s="1">
        <v>1755458</v>
      </c>
      <c r="P15" s="1">
        <v>2887400</v>
      </c>
      <c r="Q15" s="1">
        <v>2988500</v>
      </c>
    </row>
    <row r="16" spans="1:23" hidden="1" outlineLevel="1" x14ac:dyDescent="0.25">
      <c r="A16" t="s">
        <v>19</v>
      </c>
      <c r="B16" t="s">
        <v>20</v>
      </c>
      <c r="C16" t="s">
        <v>24</v>
      </c>
      <c r="D16" s="1">
        <v>92234</v>
      </c>
      <c r="E16" s="1">
        <v>146304</v>
      </c>
      <c r="F16" s="1">
        <v>117342</v>
      </c>
      <c r="G16" s="1">
        <v>156968</v>
      </c>
      <c r="H16" s="1">
        <v>164767</v>
      </c>
      <c r="I16" s="1">
        <v>215510</v>
      </c>
      <c r="J16" s="1">
        <v>222158</v>
      </c>
      <c r="K16" s="1">
        <v>428512</v>
      </c>
      <c r="L16" s="1">
        <v>321837</v>
      </c>
      <c r="M16" s="1">
        <v>284938</v>
      </c>
      <c r="N16" s="1">
        <v>279055</v>
      </c>
      <c r="O16" s="1">
        <v>191470</v>
      </c>
      <c r="P16" s="1">
        <v>350000</v>
      </c>
      <c r="Q16" s="1">
        <v>420000</v>
      </c>
    </row>
    <row r="17" spans="1:17" hidden="1" outlineLevel="1" x14ac:dyDescent="0.25">
      <c r="A17" t="s">
        <v>19</v>
      </c>
      <c r="B17" t="s">
        <v>20</v>
      </c>
      <c r="C17" t="s">
        <v>25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 s="1">
        <v>171416</v>
      </c>
      <c r="N17" s="1">
        <v>175966</v>
      </c>
      <c r="O17" s="1">
        <v>92384</v>
      </c>
      <c r="P17" s="1">
        <v>175000</v>
      </c>
      <c r="Q17" s="1">
        <v>175000</v>
      </c>
    </row>
    <row r="18" spans="1:17" hidden="1" outlineLevel="1" x14ac:dyDescent="0.25">
      <c r="A18" t="s">
        <v>19</v>
      </c>
      <c r="B18" t="s">
        <v>20</v>
      </c>
      <c r="C18" t="s">
        <v>26</v>
      </c>
      <c r="D18" s="1">
        <v>52228</v>
      </c>
      <c r="E18" s="1">
        <v>44068</v>
      </c>
      <c r="F18" s="1">
        <v>43548</v>
      </c>
      <c r="G18" s="1">
        <v>42554</v>
      </c>
      <c r="H18" s="1">
        <v>41056</v>
      </c>
      <c r="I18" s="1">
        <v>39153</v>
      </c>
      <c r="J18" s="1">
        <v>37753</v>
      </c>
      <c r="K18" s="1">
        <v>34414</v>
      </c>
      <c r="L18" s="1">
        <v>33814</v>
      </c>
      <c r="M18" s="1">
        <v>34622</v>
      </c>
      <c r="N18" s="1">
        <v>29230</v>
      </c>
      <c r="O18" s="1">
        <v>2607</v>
      </c>
      <c r="P18" s="1">
        <v>35000</v>
      </c>
      <c r="Q18" s="1">
        <v>35000</v>
      </c>
    </row>
    <row r="19" spans="1:17" hidden="1" outlineLevel="1" x14ac:dyDescent="0.25">
      <c r="A19" t="s">
        <v>19</v>
      </c>
      <c r="B19" t="s">
        <v>20</v>
      </c>
      <c r="C19" t="s">
        <v>27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 s="1">
        <v>79826</v>
      </c>
      <c r="P19">
        <v>0</v>
      </c>
      <c r="Q19">
        <v>0</v>
      </c>
    </row>
    <row r="20" spans="1:17" hidden="1" outlineLevel="1" x14ac:dyDescent="0.25">
      <c r="A20" t="s">
        <v>19</v>
      </c>
      <c r="B20" t="s">
        <v>20</v>
      </c>
      <c r="C20" t="s">
        <v>28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 s="1">
        <v>32752</v>
      </c>
      <c r="P20">
        <v>0</v>
      </c>
      <c r="Q20">
        <v>0</v>
      </c>
    </row>
    <row r="21" spans="1:17" hidden="1" outlineLevel="1" x14ac:dyDescent="0.25">
      <c r="A21" t="s">
        <v>19</v>
      </c>
      <c r="B21" t="s">
        <v>20</v>
      </c>
      <c r="C21" t="s">
        <v>29</v>
      </c>
      <c r="D21">
        <v>100</v>
      </c>
      <c r="E21">
        <v>620</v>
      </c>
      <c r="F21">
        <v>260</v>
      </c>
      <c r="G21">
        <v>220</v>
      </c>
      <c r="H21" s="1">
        <v>1040</v>
      </c>
      <c r="I21" s="1">
        <v>2470</v>
      </c>
      <c r="J21" s="1">
        <v>2997</v>
      </c>
      <c r="K21" s="1">
        <v>4000</v>
      </c>
      <c r="L21" s="1">
        <v>1320</v>
      </c>
      <c r="M21">
        <v>945</v>
      </c>
      <c r="N21">
        <v>500</v>
      </c>
      <c r="O21">
        <v>150</v>
      </c>
      <c r="P21" s="1">
        <v>2500</v>
      </c>
      <c r="Q21" s="1">
        <v>2500</v>
      </c>
    </row>
    <row r="22" spans="1:17" hidden="1" outlineLevel="1" x14ac:dyDescent="0.25">
      <c r="A22" t="s">
        <v>19</v>
      </c>
      <c r="B22" t="s">
        <v>20</v>
      </c>
      <c r="C22" t="s">
        <v>30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330</v>
      </c>
      <c r="M22">
        <v>340</v>
      </c>
      <c r="N22" s="1">
        <v>16988</v>
      </c>
      <c r="O22">
        <v>0</v>
      </c>
      <c r="P22">
        <v>0</v>
      </c>
      <c r="Q22">
        <v>0</v>
      </c>
    </row>
    <row r="23" spans="1:17" collapsed="1" x14ac:dyDescent="0.25">
      <c r="A23" t="s">
        <v>19</v>
      </c>
      <c r="B23" t="s">
        <v>31</v>
      </c>
      <c r="D23" s="1">
        <v>2390692</v>
      </c>
      <c r="E23" s="1">
        <v>2344246</v>
      </c>
      <c r="F23" s="1">
        <v>2529807</v>
      </c>
      <c r="G23" s="1">
        <v>2543450</v>
      </c>
      <c r="H23" s="1">
        <v>2725163</v>
      </c>
      <c r="I23" s="1">
        <v>2594075</v>
      </c>
      <c r="J23" s="1">
        <v>2736453</v>
      </c>
      <c r="K23" s="1">
        <v>2811617</v>
      </c>
      <c r="L23" s="1">
        <v>2869108</v>
      </c>
      <c r="M23" s="1">
        <v>3035118</v>
      </c>
      <c r="N23" s="1">
        <v>3156375</v>
      </c>
      <c r="O23" s="1">
        <v>1922981</v>
      </c>
      <c r="P23" s="1">
        <v>3441180</v>
      </c>
      <c r="Q23" s="1">
        <v>3560850</v>
      </c>
    </row>
    <row r="24" spans="1:17" hidden="1" outlineLevel="1" x14ac:dyDescent="0.25">
      <c r="A24" t="s">
        <v>19</v>
      </c>
      <c r="B24" t="s">
        <v>31</v>
      </c>
      <c r="C24" t="s">
        <v>32</v>
      </c>
      <c r="D24" s="1">
        <v>1119216</v>
      </c>
      <c r="E24" s="1">
        <v>1170502</v>
      </c>
      <c r="F24" s="1">
        <v>1207120</v>
      </c>
      <c r="G24" s="1">
        <v>1231778</v>
      </c>
      <c r="H24" s="1">
        <v>1228333</v>
      </c>
      <c r="I24" s="1">
        <v>1250746</v>
      </c>
      <c r="J24" s="1">
        <v>1311279</v>
      </c>
      <c r="K24" s="1">
        <v>1373314</v>
      </c>
      <c r="L24" s="1">
        <v>1389781</v>
      </c>
      <c r="M24" s="1">
        <v>1465670</v>
      </c>
      <c r="N24" s="1">
        <v>1495592</v>
      </c>
      <c r="O24" s="1">
        <v>955409</v>
      </c>
      <c r="P24" s="1">
        <v>1584890</v>
      </c>
      <c r="Q24" s="1">
        <v>1665330</v>
      </c>
    </row>
    <row r="25" spans="1:17" hidden="1" outlineLevel="1" x14ac:dyDescent="0.25">
      <c r="A25" t="s">
        <v>19</v>
      </c>
      <c r="B25" t="s">
        <v>31</v>
      </c>
      <c r="C25" t="s">
        <v>33</v>
      </c>
      <c r="D25" s="1">
        <v>187529</v>
      </c>
      <c r="E25" s="1">
        <v>195507</v>
      </c>
      <c r="F25" s="1">
        <v>320000</v>
      </c>
      <c r="G25" s="1">
        <v>335983</v>
      </c>
      <c r="H25" s="1">
        <v>342525</v>
      </c>
      <c r="I25" s="1">
        <v>294695</v>
      </c>
      <c r="J25" s="1">
        <v>356283</v>
      </c>
      <c r="K25" s="1">
        <v>357799</v>
      </c>
      <c r="L25" s="1">
        <v>372200</v>
      </c>
      <c r="M25" s="1">
        <v>418922</v>
      </c>
      <c r="N25" s="1">
        <v>446737</v>
      </c>
      <c r="O25" s="1">
        <v>318197</v>
      </c>
      <c r="P25" s="1">
        <v>620960</v>
      </c>
      <c r="Q25" s="1">
        <v>639600</v>
      </c>
    </row>
    <row r="26" spans="1:17" hidden="1" outlineLevel="1" x14ac:dyDescent="0.25">
      <c r="A26" t="s">
        <v>19</v>
      </c>
      <c r="B26" t="s">
        <v>31</v>
      </c>
      <c r="C26" t="s">
        <v>34</v>
      </c>
      <c r="D26" s="1">
        <v>513284</v>
      </c>
      <c r="E26" s="1">
        <v>448364</v>
      </c>
      <c r="F26" s="1">
        <v>392642</v>
      </c>
      <c r="G26" s="1">
        <v>349773</v>
      </c>
      <c r="H26" s="1">
        <v>348701</v>
      </c>
      <c r="I26" s="1">
        <v>346801</v>
      </c>
      <c r="J26" s="1">
        <v>326488</v>
      </c>
      <c r="K26" s="1">
        <v>307132</v>
      </c>
      <c r="L26" s="1">
        <v>292648</v>
      </c>
      <c r="M26" s="1">
        <v>300156</v>
      </c>
      <c r="N26" s="1">
        <v>329070</v>
      </c>
      <c r="O26" s="1">
        <v>111752</v>
      </c>
      <c r="P26" s="1">
        <v>325000</v>
      </c>
      <c r="Q26" s="1">
        <v>325000</v>
      </c>
    </row>
    <row r="27" spans="1:17" hidden="1" outlineLevel="1" x14ac:dyDescent="0.25">
      <c r="A27" t="s">
        <v>19</v>
      </c>
      <c r="B27" t="s">
        <v>31</v>
      </c>
      <c r="C27" t="s">
        <v>35</v>
      </c>
      <c r="D27" s="1">
        <v>125098</v>
      </c>
      <c r="E27" s="1">
        <v>138610</v>
      </c>
      <c r="F27" s="1">
        <v>200000</v>
      </c>
      <c r="G27" s="1">
        <v>254272</v>
      </c>
      <c r="H27" s="1">
        <v>272658</v>
      </c>
      <c r="I27" s="1">
        <v>289735</v>
      </c>
      <c r="J27" s="1">
        <v>316299</v>
      </c>
      <c r="K27" s="1">
        <v>335704</v>
      </c>
      <c r="L27" s="1">
        <v>374061</v>
      </c>
      <c r="M27" s="1">
        <v>410399</v>
      </c>
      <c r="N27" s="1">
        <v>445885</v>
      </c>
      <c r="O27" s="1">
        <v>282350</v>
      </c>
      <c r="P27" s="1">
        <v>464830</v>
      </c>
      <c r="Q27" s="1">
        <v>483420</v>
      </c>
    </row>
    <row r="28" spans="1:17" hidden="1" outlineLevel="1" x14ac:dyDescent="0.25">
      <c r="A28" t="s">
        <v>19</v>
      </c>
      <c r="B28" t="s">
        <v>31</v>
      </c>
      <c r="C28" t="s">
        <v>36</v>
      </c>
      <c r="D28" s="1">
        <v>127659</v>
      </c>
      <c r="E28" s="1">
        <v>132254</v>
      </c>
      <c r="F28" s="1">
        <v>134852</v>
      </c>
      <c r="G28" s="1">
        <v>135553</v>
      </c>
      <c r="H28" s="1">
        <v>138843</v>
      </c>
      <c r="I28" s="1">
        <v>147464</v>
      </c>
      <c r="J28" s="1">
        <v>161311</v>
      </c>
      <c r="K28" s="1">
        <v>179212</v>
      </c>
      <c r="L28" s="1">
        <v>181583</v>
      </c>
      <c r="M28" s="1">
        <v>186068</v>
      </c>
      <c r="N28" s="1">
        <v>190947</v>
      </c>
      <c r="O28" s="1">
        <v>116983</v>
      </c>
      <c r="P28" s="1">
        <v>188000</v>
      </c>
      <c r="Q28" s="1">
        <v>190000</v>
      </c>
    </row>
    <row r="29" spans="1:17" hidden="1" outlineLevel="1" x14ac:dyDescent="0.25">
      <c r="A29" t="s">
        <v>19</v>
      </c>
      <c r="B29" t="s">
        <v>31</v>
      </c>
      <c r="C29" t="s">
        <v>37</v>
      </c>
      <c r="D29" s="1">
        <v>190403</v>
      </c>
      <c r="E29" s="1">
        <v>138707</v>
      </c>
      <c r="F29" s="1">
        <v>145519</v>
      </c>
      <c r="G29" s="1">
        <v>111626</v>
      </c>
      <c r="H29" s="1">
        <v>270793</v>
      </c>
      <c r="I29" s="1">
        <v>139908</v>
      </c>
      <c r="J29" s="1">
        <v>135282</v>
      </c>
      <c r="K29" s="1">
        <v>124819</v>
      </c>
      <c r="L29" s="1">
        <v>123762</v>
      </c>
      <c r="M29" s="1">
        <v>116746</v>
      </c>
      <c r="N29" s="1">
        <v>111115</v>
      </c>
      <c r="O29" s="1">
        <v>75896</v>
      </c>
      <c r="P29" s="1">
        <v>135000</v>
      </c>
      <c r="Q29" s="1">
        <v>135000</v>
      </c>
    </row>
    <row r="30" spans="1:17" hidden="1" outlineLevel="1" x14ac:dyDescent="0.25">
      <c r="A30" t="s">
        <v>19</v>
      </c>
      <c r="B30" t="s">
        <v>31</v>
      </c>
      <c r="C30" t="s">
        <v>38</v>
      </c>
      <c r="D30" s="1">
        <v>76141</v>
      </c>
      <c r="E30" s="1">
        <v>92920</v>
      </c>
      <c r="F30" s="1">
        <v>94071</v>
      </c>
      <c r="G30" s="1">
        <v>92427</v>
      </c>
      <c r="H30" s="1">
        <v>93159</v>
      </c>
      <c r="I30" s="1">
        <v>95115</v>
      </c>
      <c r="J30" s="1">
        <v>100844</v>
      </c>
      <c r="K30" s="1">
        <v>106236</v>
      </c>
      <c r="L30" s="1">
        <v>106642</v>
      </c>
      <c r="M30" s="1">
        <v>108875</v>
      </c>
      <c r="N30" s="1">
        <v>110102</v>
      </c>
      <c r="O30" s="1">
        <v>55867</v>
      </c>
      <c r="P30" s="1">
        <v>95000</v>
      </c>
      <c r="Q30" s="1">
        <v>95000</v>
      </c>
    </row>
    <row r="31" spans="1:17" hidden="1" outlineLevel="1" x14ac:dyDescent="0.25">
      <c r="A31" t="s">
        <v>19</v>
      </c>
      <c r="B31" t="s">
        <v>31</v>
      </c>
      <c r="C31" t="s">
        <v>39</v>
      </c>
      <c r="D31" s="1">
        <v>51363</v>
      </c>
      <c r="E31" s="1">
        <v>27382</v>
      </c>
      <c r="F31" s="1">
        <v>35603</v>
      </c>
      <c r="G31" s="1">
        <v>32039</v>
      </c>
      <c r="H31" s="1">
        <v>30152</v>
      </c>
      <c r="I31" s="1">
        <v>29611</v>
      </c>
      <c r="J31" s="1">
        <v>28666</v>
      </c>
      <c r="K31" s="1">
        <v>27401</v>
      </c>
      <c r="L31" s="1">
        <v>28430</v>
      </c>
      <c r="M31" s="1">
        <v>28283</v>
      </c>
      <c r="N31" s="1">
        <v>26927</v>
      </c>
      <c r="O31" s="1">
        <v>6528</v>
      </c>
      <c r="P31" s="1">
        <v>27500</v>
      </c>
      <c r="Q31" s="1">
        <v>27500</v>
      </c>
    </row>
    <row r="32" spans="1:17" collapsed="1" x14ac:dyDescent="0.25">
      <c r="A32" t="s">
        <v>19</v>
      </c>
      <c r="B32" t="s">
        <v>40</v>
      </c>
      <c r="D32" s="1">
        <v>1465842</v>
      </c>
      <c r="E32" s="1">
        <v>1441157</v>
      </c>
      <c r="F32" s="1">
        <v>1379494</v>
      </c>
      <c r="G32" s="1">
        <v>1396435</v>
      </c>
      <c r="H32" s="1">
        <v>1489665</v>
      </c>
      <c r="I32" s="1">
        <v>1488570</v>
      </c>
      <c r="J32" s="1">
        <v>1896943</v>
      </c>
      <c r="K32" s="1">
        <v>1491565</v>
      </c>
      <c r="L32" s="1">
        <v>1657277</v>
      </c>
      <c r="M32" s="1">
        <v>1645847</v>
      </c>
      <c r="N32" s="1">
        <v>1684783</v>
      </c>
      <c r="O32" s="1">
        <v>942080</v>
      </c>
      <c r="P32" s="1">
        <v>1611500</v>
      </c>
      <c r="Q32" s="1">
        <v>1715500</v>
      </c>
    </row>
    <row r="33" spans="1:17" hidden="1" outlineLevel="1" x14ac:dyDescent="0.25">
      <c r="A33" t="s">
        <v>19</v>
      </c>
      <c r="B33" t="s">
        <v>40</v>
      </c>
      <c r="C33" t="s">
        <v>41</v>
      </c>
      <c r="D33" s="1">
        <v>865278</v>
      </c>
      <c r="E33" s="1">
        <v>857713</v>
      </c>
      <c r="F33" s="1">
        <v>753013</v>
      </c>
      <c r="G33" s="1">
        <v>787066</v>
      </c>
      <c r="H33" s="1">
        <v>789131</v>
      </c>
      <c r="I33" s="1">
        <v>866779</v>
      </c>
      <c r="J33" s="1">
        <v>987219</v>
      </c>
      <c r="K33" s="1">
        <v>896816</v>
      </c>
      <c r="L33" s="1">
        <v>1017293</v>
      </c>
      <c r="M33" s="1">
        <v>1089835</v>
      </c>
      <c r="N33" s="1">
        <v>1187678</v>
      </c>
      <c r="O33" s="1">
        <v>656778</v>
      </c>
      <c r="P33" s="1">
        <v>1100000</v>
      </c>
      <c r="Q33" s="1">
        <v>1200000</v>
      </c>
    </row>
    <row r="34" spans="1:17" hidden="1" outlineLevel="1" x14ac:dyDescent="0.25">
      <c r="A34" t="s">
        <v>19</v>
      </c>
      <c r="B34" t="s">
        <v>40</v>
      </c>
      <c r="C34" t="s">
        <v>42</v>
      </c>
      <c r="D34" s="1">
        <v>241601</v>
      </c>
      <c r="E34" s="1">
        <v>199394</v>
      </c>
      <c r="F34" s="1">
        <v>232921</v>
      </c>
      <c r="G34" s="1">
        <v>259549</v>
      </c>
      <c r="H34" s="1">
        <v>262191</v>
      </c>
      <c r="I34" s="1">
        <v>170117</v>
      </c>
      <c r="J34" s="1">
        <v>178106</v>
      </c>
      <c r="K34" s="1">
        <v>132987</v>
      </c>
      <c r="L34" s="1">
        <v>101208</v>
      </c>
      <c r="M34" s="1">
        <v>76501</v>
      </c>
      <c r="N34" s="1">
        <v>83647</v>
      </c>
      <c r="O34" s="1">
        <v>44405</v>
      </c>
      <c r="P34" s="1">
        <v>80000</v>
      </c>
      <c r="Q34" s="1">
        <v>80000</v>
      </c>
    </row>
    <row r="35" spans="1:17" hidden="1" outlineLevel="1" x14ac:dyDescent="0.25">
      <c r="A35" t="s">
        <v>19</v>
      </c>
      <c r="B35" t="s">
        <v>40</v>
      </c>
      <c r="C35" t="s">
        <v>43</v>
      </c>
      <c r="D35" s="1">
        <v>142885</v>
      </c>
      <c r="E35" s="1">
        <v>138673</v>
      </c>
      <c r="F35" s="1">
        <v>90434</v>
      </c>
      <c r="G35" s="1">
        <v>61205</v>
      </c>
      <c r="H35" s="1">
        <v>71931</v>
      </c>
      <c r="I35" s="1">
        <v>72311</v>
      </c>
      <c r="J35" s="1">
        <v>93489</v>
      </c>
      <c r="K35" s="1">
        <v>98362</v>
      </c>
      <c r="L35" s="1">
        <v>181793</v>
      </c>
      <c r="M35" s="1">
        <v>131326</v>
      </c>
      <c r="N35" s="1">
        <v>97391</v>
      </c>
      <c r="O35" s="1">
        <v>65614</v>
      </c>
      <c r="P35" s="1">
        <v>105000</v>
      </c>
      <c r="Q35" s="1">
        <v>105000</v>
      </c>
    </row>
    <row r="36" spans="1:17" hidden="1" outlineLevel="1" x14ac:dyDescent="0.25">
      <c r="A36" t="s">
        <v>19</v>
      </c>
      <c r="B36" t="s">
        <v>40</v>
      </c>
      <c r="C36" t="s">
        <v>44</v>
      </c>
      <c r="D36">
        <v>0</v>
      </c>
      <c r="E36">
        <v>0</v>
      </c>
      <c r="F36">
        <v>0</v>
      </c>
      <c r="G36" s="1">
        <v>57721</v>
      </c>
      <c r="H36" s="1">
        <v>126692</v>
      </c>
      <c r="I36" s="1">
        <v>102728</v>
      </c>
      <c r="J36" s="1">
        <v>138878</v>
      </c>
      <c r="K36" s="1">
        <v>119343</v>
      </c>
      <c r="L36" s="1">
        <v>107841</v>
      </c>
      <c r="M36" s="1">
        <v>80027</v>
      </c>
      <c r="N36" s="1">
        <v>84865</v>
      </c>
      <c r="O36" s="1">
        <v>40520</v>
      </c>
      <c r="P36" s="1">
        <v>85000</v>
      </c>
      <c r="Q36" s="1">
        <v>85000</v>
      </c>
    </row>
    <row r="37" spans="1:17" hidden="1" outlineLevel="1" x14ac:dyDescent="0.25">
      <c r="A37" t="s">
        <v>19</v>
      </c>
      <c r="B37" t="s">
        <v>40</v>
      </c>
      <c r="C37" t="s">
        <v>45</v>
      </c>
      <c r="D37" s="1">
        <v>34520</v>
      </c>
      <c r="E37" s="1">
        <v>32943</v>
      </c>
      <c r="F37" s="1">
        <v>41969</v>
      </c>
      <c r="G37" s="1">
        <v>55640</v>
      </c>
      <c r="H37" s="1">
        <v>55640</v>
      </c>
      <c r="I37" s="1">
        <v>63535</v>
      </c>
      <c r="J37" s="1">
        <v>65260</v>
      </c>
      <c r="K37" s="1">
        <v>65915</v>
      </c>
      <c r="L37" s="1">
        <v>69117</v>
      </c>
      <c r="M37" s="1">
        <v>68267</v>
      </c>
      <c r="N37" s="1">
        <v>68558</v>
      </c>
      <c r="O37" s="1">
        <v>65042</v>
      </c>
      <c r="P37" s="1">
        <v>68000</v>
      </c>
      <c r="Q37" s="1">
        <v>70000</v>
      </c>
    </row>
    <row r="38" spans="1:17" hidden="1" outlineLevel="1" x14ac:dyDescent="0.25">
      <c r="A38" t="s">
        <v>19</v>
      </c>
      <c r="B38" t="s">
        <v>40</v>
      </c>
      <c r="C38" t="s">
        <v>46</v>
      </c>
      <c r="D38" s="1">
        <v>93683</v>
      </c>
      <c r="E38" s="1">
        <v>92017</v>
      </c>
      <c r="F38" s="1">
        <v>99427</v>
      </c>
      <c r="G38" s="1">
        <v>70362</v>
      </c>
      <c r="H38" s="1">
        <v>57767</v>
      </c>
      <c r="I38" s="1">
        <v>45010</v>
      </c>
      <c r="J38" s="1">
        <v>38289</v>
      </c>
      <c r="K38" s="1">
        <v>32862</v>
      </c>
      <c r="L38" s="1">
        <v>28091</v>
      </c>
      <c r="M38" s="1">
        <v>33489</v>
      </c>
      <c r="N38" s="1">
        <v>27618</v>
      </c>
      <c r="O38" s="1">
        <v>8444</v>
      </c>
      <c r="P38" s="1">
        <v>28000</v>
      </c>
      <c r="Q38" s="1">
        <v>28000</v>
      </c>
    </row>
    <row r="39" spans="1:17" hidden="1" outlineLevel="1" x14ac:dyDescent="0.25">
      <c r="A39" t="s">
        <v>19</v>
      </c>
      <c r="B39" t="s">
        <v>40</v>
      </c>
      <c r="C39" t="s">
        <v>47</v>
      </c>
      <c r="D39" s="1">
        <v>40211</v>
      </c>
      <c r="E39" s="1">
        <v>49581</v>
      </c>
      <c r="F39" s="1">
        <v>28751</v>
      </c>
      <c r="G39" s="1">
        <v>19130</v>
      </c>
      <c r="H39" s="1">
        <v>19591</v>
      </c>
      <c r="I39" s="1">
        <v>55294</v>
      </c>
      <c r="J39" s="1">
        <v>32190</v>
      </c>
      <c r="K39" s="1">
        <v>29270</v>
      </c>
      <c r="L39" s="1">
        <v>34271</v>
      </c>
      <c r="M39" s="1">
        <v>32110</v>
      </c>
      <c r="N39" s="1">
        <v>34329</v>
      </c>
      <c r="O39" s="1">
        <v>16153</v>
      </c>
      <c r="P39" s="1">
        <v>30000</v>
      </c>
      <c r="Q39" s="1">
        <v>30000</v>
      </c>
    </row>
    <row r="40" spans="1:17" hidden="1" outlineLevel="1" x14ac:dyDescent="0.25">
      <c r="A40" t="s">
        <v>19</v>
      </c>
      <c r="B40" t="s">
        <v>40</v>
      </c>
      <c r="C40" t="s">
        <v>48</v>
      </c>
      <c r="D40">
        <v>0</v>
      </c>
      <c r="E40">
        <v>0</v>
      </c>
      <c r="F40" s="1">
        <v>65250</v>
      </c>
      <c r="G40" s="1">
        <v>34750</v>
      </c>
      <c r="H40" s="1">
        <v>24500</v>
      </c>
      <c r="I40" s="1">
        <v>24550</v>
      </c>
      <c r="J40" s="1">
        <v>17624</v>
      </c>
      <c r="K40" s="1">
        <v>22169</v>
      </c>
      <c r="L40" s="1">
        <v>27199</v>
      </c>
      <c r="M40" s="1">
        <v>30690</v>
      </c>
      <c r="N40" s="1">
        <v>21700</v>
      </c>
      <c r="O40" s="1">
        <v>12090</v>
      </c>
      <c r="P40" s="1">
        <v>24000</v>
      </c>
      <c r="Q40" s="1">
        <v>24000</v>
      </c>
    </row>
    <row r="41" spans="1:17" hidden="1" outlineLevel="1" x14ac:dyDescent="0.25">
      <c r="A41" t="s">
        <v>19</v>
      </c>
      <c r="B41" t="s">
        <v>40</v>
      </c>
      <c r="C41" t="s">
        <v>49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 s="1">
        <v>263000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 hidden="1" outlineLevel="1" x14ac:dyDescent="0.25">
      <c r="A42" t="s">
        <v>19</v>
      </c>
      <c r="B42" t="s">
        <v>40</v>
      </c>
      <c r="C42" t="s">
        <v>50</v>
      </c>
      <c r="D42">
        <v>0</v>
      </c>
      <c r="E42">
        <v>0</v>
      </c>
      <c r="F42">
        <v>0</v>
      </c>
      <c r="G42" s="1">
        <v>6256</v>
      </c>
      <c r="H42" s="1">
        <v>17680</v>
      </c>
      <c r="I42" s="1">
        <v>14800</v>
      </c>
      <c r="J42" s="1">
        <v>23328</v>
      </c>
      <c r="K42" s="1">
        <v>27344</v>
      </c>
      <c r="L42" s="1">
        <v>9843</v>
      </c>
      <c r="M42" s="1">
        <v>27251</v>
      </c>
      <c r="N42" s="1">
        <v>21716</v>
      </c>
      <c r="O42">
        <v>-53</v>
      </c>
      <c r="P42" s="1">
        <v>25000</v>
      </c>
      <c r="Q42" s="1">
        <v>27000</v>
      </c>
    </row>
    <row r="43" spans="1:17" hidden="1" outlineLevel="1" x14ac:dyDescent="0.25">
      <c r="A43" t="s">
        <v>19</v>
      </c>
      <c r="B43" t="s">
        <v>40</v>
      </c>
      <c r="C43" t="s">
        <v>51</v>
      </c>
      <c r="D43" s="1">
        <v>12543</v>
      </c>
      <c r="E43" s="1">
        <v>11930</v>
      </c>
      <c r="F43" s="1">
        <v>10796</v>
      </c>
      <c r="G43" s="1">
        <v>8046</v>
      </c>
      <c r="H43" s="1">
        <v>15078</v>
      </c>
      <c r="I43" s="1">
        <v>14983</v>
      </c>
      <c r="J43" s="1">
        <v>13741</v>
      </c>
      <c r="K43" s="1">
        <v>14861</v>
      </c>
      <c r="L43" s="1">
        <v>17569</v>
      </c>
      <c r="M43" s="1">
        <v>19140</v>
      </c>
      <c r="N43" s="1">
        <v>7710</v>
      </c>
      <c r="O43" s="1">
        <v>6943</v>
      </c>
      <c r="P43" s="1">
        <v>13000</v>
      </c>
      <c r="Q43" s="1">
        <v>13000</v>
      </c>
    </row>
    <row r="44" spans="1:17" hidden="1" outlineLevel="1" x14ac:dyDescent="0.25">
      <c r="A44" t="s">
        <v>19</v>
      </c>
      <c r="B44" t="s">
        <v>40</v>
      </c>
      <c r="C44" t="s">
        <v>52</v>
      </c>
      <c r="D44" s="1">
        <v>12047</v>
      </c>
      <c r="E44" s="1">
        <v>11625</v>
      </c>
      <c r="F44" s="1">
        <v>11625</v>
      </c>
      <c r="G44" s="1">
        <v>6291</v>
      </c>
      <c r="H44" s="1">
        <v>15510</v>
      </c>
      <c r="I44" s="1">
        <v>14826</v>
      </c>
      <c r="J44" s="1">
        <v>7470</v>
      </c>
      <c r="K44" s="1">
        <v>11518</v>
      </c>
      <c r="L44" s="1">
        <v>16625</v>
      </c>
      <c r="M44" s="1">
        <v>11664</v>
      </c>
      <c r="N44" s="1">
        <v>4678</v>
      </c>
      <c r="O44" s="1">
        <v>2389</v>
      </c>
      <c r="P44" s="1">
        <v>11000</v>
      </c>
      <c r="Q44" s="1">
        <v>11000</v>
      </c>
    </row>
    <row r="45" spans="1:17" hidden="1" outlineLevel="1" x14ac:dyDescent="0.25">
      <c r="A45" t="s">
        <v>19</v>
      </c>
      <c r="B45" t="s">
        <v>40</v>
      </c>
      <c r="C45" t="s">
        <v>53</v>
      </c>
      <c r="D45" s="1">
        <v>2060</v>
      </c>
      <c r="E45" s="1">
        <v>2291</v>
      </c>
      <c r="F45">
        <v>110</v>
      </c>
      <c r="G45" s="1">
        <v>1627</v>
      </c>
      <c r="H45" s="1">
        <v>11094</v>
      </c>
      <c r="I45" s="1">
        <v>6258</v>
      </c>
      <c r="J45" s="1">
        <v>10363</v>
      </c>
      <c r="K45" s="1">
        <v>15519</v>
      </c>
      <c r="L45" s="1">
        <v>17912</v>
      </c>
      <c r="M45" s="1">
        <v>19373</v>
      </c>
      <c r="N45" s="1">
        <v>16904</v>
      </c>
      <c r="O45" s="1">
        <v>10630</v>
      </c>
      <c r="P45" s="1">
        <v>12000</v>
      </c>
      <c r="Q45" s="1">
        <v>12000</v>
      </c>
    </row>
    <row r="46" spans="1:17" hidden="1" outlineLevel="1" x14ac:dyDescent="0.25">
      <c r="A46" t="s">
        <v>19</v>
      </c>
      <c r="B46" t="s">
        <v>40</v>
      </c>
      <c r="C46" t="s">
        <v>54</v>
      </c>
      <c r="D46" s="1">
        <v>4725</v>
      </c>
      <c r="E46" s="1">
        <v>30051</v>
      </c>
      <c r="F46" s="1">
        <v>6560</v>
      </c>
      <c r="G46" s="1">
        <v>4745</v>
      </c>
      <c r="H46" s="1">
        <v>6387</v>
      </c>
      <c r="I46" s="1">
        <v>13384</v>
      </c>
      <c r="J46" s="1">
        <v>11407</v>
      </c>
      <c r="K46" s="1">
        <v>10160</v>
      </c>
      <c r="L46" s="1">
        <v>10165</v>
      </c>
      <c r="M46" s="1">
        <v>7772</v>
      </c>
      <c r="N46" s="1">
        <v>7781</v>
      </c>
      <c r="O46" s="1">
        <v>4965</v>
      </c>
      <c r="P46" s="1">
        <v>7500</v>
      </c>
      <c r="Q46" s="1">
        <v>7500</v>
      </c>
    </row>
    <row r="47" spans="1:17" hidden="1" outlineLevel="1" x14ac:dyDescent="0.25">
      <c r="A47" t="s">
        <v>19</v>
      </c>
      <c r="B47" t="s">
        <v>40</v>
      </c>
      <c r="C47" t="s">
        <v>55</v>
      </c>
      <c r="D47" s="1">
        <v>4105</v>
      </c>
      <c r="E47">
        <v>0</v>
      </c>
      <c r="F47" s="1">
        <v>27225</v>
      </c>
      <c r="G47" s="1">
        <v>11425</v>
      </c>
      <c r="H47" s="1">
        <v>4185</v>
      </c>
      <c r="I47" s="1">
        <v>8273</v>
      </c>
      <c r="J47" s="1">
        <v>6443</v>
      </c>
      <c r="K47" s="1">
        <v>5080</v>
      </c>
      <c r="L47" s="1">
        <v>7035</v>
      </c>
      <c r="M47" s="1">
        <v>6110</v>
      </c>
      <c r="N47" s="1">
        <v>8115</v>
      </c>
      <c r="O47">
        <v>618</v>
      </c>
      <c r="P47" s="1">
        <v>7500</v>
      </c>
      <c r="Q47" s="1">
        <v>7500</v>
      </c>
    </row>
    <row r="48" spans="1:17" hidden="1" outlineLevel="1" x14ac:dyDescent="0.25">
      <c r="A48" t="s">
        <v>19</v>
      </c>
      <c r="B48" t="s">
        <v>40</v>
      </c>
      <c r="C48" t="s">
        <v>56</v>
      </c>
      <c r="D48" s="1">
        <v>8907</v>
      </c>
      <c r="E48" s="1">
        <v>5720</v>
      </c>
      <c r="F48" s="1">
        <v>5476</v>
      </c>
      <c r="G48" s="1">
        <v>5670</v>
      </c>
      <c r="H48" s="1">
        <v>4080</v>
      </c>
      <c r="I48" s="1">
        <v>7696</v>
      </c>
      <c r="J48" s="1">
        <v>2203</v>
      </c>
      <c r="K48" s="1">
        <v>5905</v>
      </c>
      <c r="L48" s="1">
        <v>4776</v>
      </c>
      <c r="M48" s="1">
        <v>5064</v>
      </c>
      <c r="N48" s="1">
        <v>3180</v>
      </c>
      <c r="O48" s="1">
        <v>2000</v>
      </c>
      <c r="P48" s="1">
        <v>7500</v>
      </c>
      <c r="Q48" s="1">
        <v>7500</v>
      </c>
    </row>
    <row r="49" spans="1:17" hidden="1" outlineLevel="1" x14ac:dyDescent="0.25">
      <c r="A49" t="s">
        <v>19</v>
      </c>
      <c r="B49" t="s">
        <v>40</v>
      </c>
      <c r="C49" t="s">
        <v>57</v>
      </c>
      <c r="D49" s="1">
        <v>1250</v>
      </c>
      <c r="E49" s="1">
        <v>6378</v>
      </c>
      <c r="F49" s="1">
        <v>2982</v>
      </c>
      <c r="G49">
        <v>0</v>
      </c>
      <c r="H49" s="1">
        <v>1196</v>
      </c>
      <c r="I49" s="1">
        <v>2168</v>
      </c>
      <c r="J49" s="1">
        <v>2642</v>
      </c>
      <c r="K49">
        <v>600</v>
      </c>
      <c r="L49">
        <v>836</v>
      </c>
      <c r="M49" s="1">
        <v>3250</v>
      </c>
      <c r="N49" s="1">
        <v>4646</v>
      </c>
      <c r="O49" s="1">
        <v>2532</v>
      </c>
      <c r="P49" s="1">
        <v>3000</v>
      </c>
      <c r="Q49" s="1">
        <v>3000</v>
      </c>
    </row>
    <row r="50" spans="1:17" hidden="1" outlineLevel="1" x14ac:dyDescent="0.25">
      <c r="A50" t="s">
        <v>19</v>
      </c>
      <c r="B50" t="s">
        <v>40</v>
      </c>
      <c r="C50" t="s">
        <v>58</v>
      </c>
      <c r="D50">
        <v>0</v>
      </c>
      <c r="E50">
        <v>0</v>
      </c>
      <c r="F50">
        <v>0</v>
      </c>
      <c r="G50" s="1">
        <v>5440</v>
      </c>
      <c r="H50" s="1">
        <v>5851</v>
      </c>
      <c r="I50" s="1">
        <v>3981</v>
      </c>
      <c r="J50" s="1">
        <v>2606</v>
      </c>
      <c r="K50">
        <v>868</v>
      </c>
      <c r="L50" s="1">
        <v>3118</v>
      </c>
      <c r="M50" s="1">
        <v>1818</v>
      </c>
      <c r="N50" s="1">
        <v>1851</v>
      </c>
      <c r="O50" s="1">
        <v>1366</v>
      </c>
      <c r="P50" s="1">
        <v>2500</v>
      </c>
      <c r="Q50" s="1">
        <v>2500</v>
      </c>
    </row>
    <row r="51" spans="1:17" hidden="1" outlineLevel="1" x14ac:dyDescent="0.25">
      <c r="A51" t="s">
        <v>19</v>
      </c>
      <c r="B51" t="s">
        <v>40</v>
      </c>
      <c r="C51" t="s">
        <v>59</v>
      </c>
      <c r="D51" s="1">
        <v>1610</v>
      </c>
      <c r="E51" s="1">
        <v>2695</v>
      </c>
      <c r="F51" s="1">
        <v>2870</v>
      </c>
      <c r="G51" s="1">
        <v>1405</v>
      </c>
      <c r="H51" s="1">
        <v>1160</v>
      </c>
      <c r="I51" s="1">
        <v>1695</v>
      </c>
      <c r="J51" s="1">
        <v>2685</v>
      </c>
      <c r="K51" s="1">
        <v>1985</v>
      </c>
      <c r="L51" s="1">
        <v>2585</v>
      </c>
      <c r="M51" s="1">
        <v>2160</v>
      </c>
      <c r="N51" s="1">
        <v>2415</v>
      </c>
      <c r="O51" s="1">
        <v>1645</v>
      </c>
      <c r="P51" s="1">
        <v>2500</v>
      </c>
      <c r="Q51" s="1">
        <v>2500</v>
      </c>
    </row>
    <row r="52" spans="1:17" hidden="1" outlineLevel="1" x14ac:dyDescent="0.25">
      <c r="A52" t="s">
        <v>19</v>
      </c>
      <c r="B52" t="s">
        <v>40</v>
      </c>
      <c r="C52" t="s">
        <v>60</v>
      </c>
      <c r="D52">
        <v>262</v>
      </c>
      <c r="E52">
        <v>97</v>
      </c>
      <c r="F52">
        <v>60</v>
      </c>
      <c r="G52">
        <v>82</v>
      </c>
      <c r="H52">
        <v>0</v>
      </c>
      <c r="I52">
        <v>158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 hidden="1" outlineLevel="1" x14ac:dyDescent="0.25">
      <c r="A53" t="s">
        <v>19</v>
      </c>
      <c r="B53" t="s">
        <v>40</v>
      </c>
      <c r="C53" t="s">
        <v>61</v>
      </c>
      <c r="D53">
        <v>125</v>
      </c>
      <c r="E53">
        <v>50</v>
      </c>
      <c r="F53">
        <v>25</v>
      </c>
      <c r="G53">
        <v>25</v>
      </c>
      <c r="H53">
        <v>0</v>
      </c>
      <c r="I53">
        <v>25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 hidden="1" outlineLevel="1" x14ac:dyDescent="0.25">
      <c r="A54" t="s">
        <v>19</v>
      </c>
      <c r="B54" t="s">
        <v>40</v>
      </c>
      <c r="C54" t="s">
        <v>62</v>
      </c>
      <c r="D54">
        <v>30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 collapsed="1" x14ac:dyDescent="0.25">
      <c r="A55" t="s">
        <v>19</v>
      </c>
      <c r="B55" t="s">
        <v>63</v>
      </c>
      <c r="D55" s="1">
        <v>984362</v>
      </c>
      <c r="E55" s="1">
        <v>1093348</v>
      </c>
      <c r="F55" s="1">
        <v>975373</v>
      </c>
      <c r="G55" s="1">
        <v>677813</v>
      </c>
      <c r="H55" s="1">
        <v>686101</v>
      </c>
      <c r="I55" s="1">
        <v>1547973</v>
      </c>
      <c r="J55" s="1">
        <v>799585</v>
      </c>
      <c r="K55" s="1">
        <v>882128</v>
      </c>
      <c r="L55" s="1">
        <v>1421591</v>
      </c>
      <c r="M55" s="1">
        <v>1079486</v>
      </c>
      <c r="N55" s="1">
        <v>1561299</v>
      </c>
      <c r="O55" s="1">
        <v>624960</v>
      </c>
      <c r="P55" s="1">
        <v>1073350</v>
      </c>
      <c r="Q55" s="1">
        <v>1080650</v>
      </c>
    </row>
    <row r="56" spans="1:17" hidden="1" outlineLevel="1" x14ac:dyDescent="0.25">
      <c r="A56" t="s">
        <v>19</v>
      </c>
      <c r="B56" t="s">
        <v>63</v>
      </c>
      <c r="C56" t="s">
        <v>64</v>
      </c>
      <c r="D56" s="1">
        <v>300052</v>
      </c>
      <c r="E56" s="1">
        <v>261752</v>
      </c>
      <c r="F56" s="1">
        <v>362672</v>
      </c>
      <c r="G56" s="1">
        <v>142253</v>
      </c>
      <c r="H56" s="1">
        <v>142843</v>
      </c>
      <c r="I56" s="1">
        <v>568793</v>
      </c>
      <c r="J56" s="1">
        <v>208325</v>
      </c>
      <c r="K56" s="1">
        <v>222403</v>
      </c>
      <c r="L56" s="1">
        <v>491429</v>
      </c>
      <c r="M56" s="1">
        <v>298385</v>
      </c>
      <c r="N56" s="1">
        <v>597751</v>
      </c>
      <c r="O56" s="1">
        <v>129860</v>
      </c>
      <c r="P56" s="1">
        <v>330000</v>
      </c>
      <c r="Q56" s="1">
        <v>330000</v>
      </c>
    </row>
    <row r="57" spans="1:17" hidden="1" outlineLevel="1" x14ac:dyDescent="0.25">
      <c r="A57" t="s">
        <v>19</v>
      </c>
      <c r="B57" t="s">
        <v>63</v>
      </c>
      <c r="C57" t="s">
        <v>65</v>
      </c>
      <c r="D57" s="1">
        <v>128979</v>
      </c>
      <c r="E57" s="1">
        <v>201259</v>
      </c>
      <c r="F57" s="1">
        <v>201138</v>
      </c>
      <c r="G57" s="1">
        <v>196953</v>
      </c>
      <c r="H57" s="1">
        <v>197099</v>
      </c>
      <c r="I57" s="1">
        <v>201935</v>
      </c>
      <c r="J57" s="1">
        <v>208223</v>
      </c>
      <c r="K57" s="1">
        <v>208247</v>
      </c>
      <c r="L57" s="1">
        <v>209121</v>
      </c>
      <c r="M57" s="1">
        <v>237028</v>
      </c>
      <c r="N57" s="1">
        <v>247609</v>
      </c>
      <c r="O57" s="1">
        <v>229820</v>
      </c>
      <c r="P57" s="1">
        <v>238000</v>
      </c>
      <c r="Q57" s="1">
        <v>240000</v>
      </c>
    </row>
    <row r="58" spans="1:17" hidden="1" outlineLevel="1" x14ac:dyDescent="0.25">
      <c r="A58" t="s">
        <v>19</v>
      </c>
      <c r="B58" t="s">
        <v>63</v>
      </c>
      <c r="C58" t="s">
        <v>66</v>
      </c>
      <c r="D58" s="1">
        <v>113381</v>
      </c>
      <c r="E58" s="1">
        <v>98700</v>
      </c>
      <c r="F58" s="1">
        <v>102348</v>
      </c>
      <c r="G58" s="1">
        <v>65986</v>
      </c>
      <c r="H58" s="1">
        <v>67116</v>
      </c>
      <c r="I58" s="1">
        <v>157166</v>
      </c>
      <c r="J58" s="1">
        <v>80031</v>
      </c>
      <c r="K58" s="1">
        <v>82068</v>
      </c>
      <c r="L58" s="1">
        <v>149732</v>
      </c>
      <c r="M58" s="1">
        <v>108030</v>
      </c>
      <c r="N58" s="1">
        <v>178330</v>
      </c>
      <c r="O58" s="1">
        <v>48016</v>
      </c>
      <c r="P58" s="1">
        <v>110000</v>
      </c>
      <c r="Q58" s="1">
        <v>110000</v>
      </c>
    </row>
    <row r="59" spans="1:17" hidden="1" outlineLevel="1" x14ac:dyDescent="0.25">
      <c r="A59" t="s">
        <v>19</v>
      </c>
      <c r="B59" t="s">
        <v>63</v>
      </c>
      <c r="C59" t="s">
        <v>67</v>
      </c>
      <c r="D59" s="1">
        <v>82982</v>
      </c>
      <c r="E59" s="1">
        <v>111451</v>
      </c>
      <c r="F59" s="1">
        <v>48978</v>
      </c>
      <c r="G59" s="1">
        <v>46630</v>
      </c>
      <c r="H59" s="1">
        <v>43506</v>
      </c>
      <c r="I59" s="1">
        <v>143117</v>
      </c>
      <c r="J59" s="1">
        <v>59756</v>
      </c>
      <c r="K59" s="1">
        <v>86229</v>
      </c>
      <c r="L59" s="1">
        <v>90528</v>
      </c>
      <c r="M59" s="1">
        <v>73574</v>
      </c>
      <c r="N59" s="1">
        <v>111854</v>
      </c>
      <c r="O59" s="1">
        <v>36230</v>
      </c>
      <c r="P59" s="1">
        <v>75000</v>
      </c>
      <c r="Q59" s="1">
        <v>75000</v>
      </c>
    </row>
    <row r="60" spans="1:17" hidden="1" outlineLevel="1" x14ac:dyDescent="0.25">
      <c r="A60" t="s">
        <v>19</v>
      </c>
      <c r="B60" t="s">
        <v>63</v>
      </c>
      <c r="C60" t="s">
        <v>68</v>
      </c>
      <c r="D60" s="1">
        <v>63116</v>
      </c>
      <c r="E60" s="1">
        <v>164169</v>
      </c>
      <c r="F60" s="1">
        <v>60646</v>
      </c>
      <c r="G60" s="1">
        <v>29477</v>
      </c>
      <c r="H60" s="1">
        <v>39959</v>
      </c>
      <c r="I60" s="1">
        <v>172184</v>
      </c>
      <c r="J60" s="1">
        <v>53982</v>
      </c>
      <c r="K60" s="1">
        <v>84072</v>
      </c>
      <c r="L60" s="1">
        <v>71184</v>
      </c>
      <c r="M60" s="1">
        <v>65197</v>
      </c>
      <c r="N60" s="1">
        <v>84261</v>
      </c>
      <c r="O60" s="1">
        <v>50474</v>
      </c>
      <c r="P60" s="1">
        <v>60000</v>
      </c>
      <c r="Q60" s="1">
        <v>60000</v>
      </c>
    </row>
    <row r="61" spans="1:17" hidden="1" outlineLevel="1" x14ac:dyDescent="0.25">
      <c r="A61" t="s">
        <v>19</v>
      </c>
      <c r="B61" t="s">
        <v>63</v>
      </c>
      <c r="C61" t="s">
        <v>69</v>
      </c>
      <c r="D61" s="1">
        <v>32315</v>
      </c>
      <c r="E61" s="1">
        <v>20010</v>
      </c>
      <c r="F61" s="1">
        <v>8987</v>
      </c>
      <c r="G61" s="1">
        <v>29299</v>
      </c>
      <c r="H61" s="1">
        <v>7667</v>
      </c>
      <c r="I61" s="1">
        <v>37477</v>
      </c>
      <c r="J61" s="1">
        <v>31221</v>
      </c>
      <c r="K61" s="1">
        <v>20125</v>
      </c>
      <c r="L61" s="1">
        <v>165607</v>
      </c>
      <c r="M61" s="1">
        <v>96357</v>
      </c>
      <c r="N61" s="1">
        <v>73633</v>
      </c>
      <c r="O61" s="1">
        <v>21352</v>
      </c>
      <c r="P61" s="1">
        <v>40000</v>
      </c>
      <c r="Q61" s="1">
        <v>40000</v>
      </c>
    </row>
    <row r="62" spans="1:17" hidden="1" outlineLevel="1" x14ac:dyDescent="0.25">
      <c r="A62" t="s">
        <v>19</v>
      </c>
      <c r="B62" t="s">
        <v>63</v>
      </c>
      <c r="C62" t="s">
        <v>70</v>
      </c>
      <c r="D62" s="1">
        <v>47976</v>
      </c>
      <c r="E62" s="1">
        <v>41729</v>
      </c>
      <c r="F62" s="1">
        <v>42878</v>
      </c>
      <c r="G62" s="1">
        <v>27060</v>
      </c>
      <c r="H62" s="1">
        <v>26274</v>
      </c>
      <c r="I62" s="1">
        <v>63048</v>
      </c>
      <c r="J62" s="1">
        <v>30829</v>
      </c>
      <c r="K62" s="1">
        <v>31735</v>
      </c>
      <c r="L62" s="1">
        <v>59800</v>
      </c>
      <c r="M62" s="1">
        <v>41523</v>
      </c>
      <c r="N62" s="1">
        <v>69400</v>
      </c>
      <c r="O62" s="1">
        <v>18946</v>
      </c>
      <c r="P62" s="1">
        <v>55000</v>
      </c>
      <c r="Q62" s="1">
        <v>60000</v>
      </c>
    </row>
    <row r="63" spans="1:17" hidden="1" outlineLevel="1" x14ac:dyDescent="0.25">
      <c r="A63" t="s">
        <v>19</v>
      </c>
      <c r="B63" t="s">
        <v>63</v>
      </c>
      <c r="C63" t="s">
        <v>71</v>
      </c>
      <c r="D63" s="1">
        <v>51838</v>
      </c>
      <c r="E63" s="1">
        <v>44133</v>
      </c>
      <c r="F63" s="1">
        <v>31616</v>
      </c>
      <c r="G63" s="1">
        <v>42831</v>
      </c>
      <c r="H63" s="1">
        <v>36035</v>
      </c>
      <c r="I63" s="1">
        <v>62069</v>
      </c>
      <c r="J63" s="1">
        <v>35558</v>
      </c>
      <c r="K63" s="1">
        <v>39340</v>
      </c>
      <c r="L63" s="1">
        <v>50010</v>
      </c>
      <c r="M63" s="1">
        <v>47547</v>
      </c>
      <c r="N63" s="1">
        <v>52402</v>
      </c>
      <c r="O63" s="1">
        <v>21089</v>
      </c>
      <c r="P63" s="1">
        <v>47300</v>
      </c>
      <c r="Q63" s="1">
        <v>47300</v>
      </c>
    </row>
    <row r="64" spans="1:17" hidden="1" outlineLevel="1" x14ac:dyDescent="0.25">
      <c r="A64" t="s">
        <v>19</v>
      </c>
      <c r="B64" t="s">
        <v>63</v>
      </c>
      <c r="C64" t="s">
        <v>72</v>
      </c>
      <c r="D64" s="1">
        <v>49691</v>
      </c>
      <c r="E64" s="1">
        <v>47050</v>
      </c>
      <c r="F64" s="1">
        <v>39386</v>
      </c>
      <c r="G64" s="1">
        <v>33971</v>
      </c>
      <c r="H64" s="1">
        <v>35007</v>
      </c>
      <c r="I64" s="1">
        <v>54894</v>
      </c>
      <c r="J64" s="1">
        <v>35387</v>
      </c>
      <c r="K64" s="1">
        <v>40329</v>
      </c>
      <c r="L64" s="1">
        <v>48437</v>
      </c>
      <c r="M64" s="1">
        <v>42721</v>
      </c>
      <c r="N64" s="1">
        <v>50261</v>
      </c>
      <c r="O64" s="1">
        <v>22806</v>
      </c>
      <c r="P64" s="1">
        <v>47500</v>
      </c>
      <c r="Q64" s="1">
        <v>47500</v>
      </c>
    </row>
    <row r="65" spans="1:17" hidden="1" outlineLevel="1" x14ac:dyDescent="0.25">
      <c r="A65" t="s">
        <v>19</v>
      </c>
      <c r="B65" t="s">
        <v>63</v>
      </c>
      <c r="C65" t="s">
        <v>73</v>
      </c>
      <c r="D65" s="1">
        <v>28493</v>
      </c>
      <c r="E65" s="1">
        <v>27083</v>
      </c>
      <c r="F65" s="1">
        <v>24887</v>
      </c>
      <c r="G65" s="1">
        <v>21466</v>
      </c>
      <c r="H65" s="1">
        <v>26930</v>
      </c>
      <c r="I65" s="1">
        <v>42396</v>
      </c>
      <c r="J65" s="1">
        <v>24854</v>
      </c>
      <c r="K65" s="1">
        <v>28073</v>
      </c>
      <c r="L65" s="1">
        <v>45807</v>
      </c>
      <c r="M65" s="1">
        <v>32040</v>
      </c>
      <c r="N65" s="1">
        <v>49798</v>
      </c>
      <c r="O65" s="1">
        <v>17675</v>
      </c>
      <c r="P65" s="1">
        <v>30000</v>
      </c>
      <c r="Q65" s="1">
        <v>30000</v>
      </c>
    </row>
    <row r="66" spans="1:17" hidden="1" outlineLevel="1" x14ac:dyDescent="0.25">
      <c r="A66" t="s">
        <v>19</v>
      </c>
      <c r="B66" t="s">
        <v>63</v>
      </c>
      <c r="C66" t="s">
        <v>74</v>
      </c>
      <c r="D66" s="1">
        <v>14272</v>
      </c>
      <c r="E66" s="1">
        <v>15249</v>
      </c>
      <c r="F66" s="1">
        <v>12304</v>
      </c>
      <c r="G66" s="1">
        <v>24916</v>
      </c>
      <c r="H66" s="1">
        <v>21996</v>
      </c>
      <c r="I66" s="1">
        <v>14555</v>
      </c>
      <c r="J66" s="1">
        <v>13794</v>
      </c>
      <c r="K66" s="1">
        <v>18834</v>
      </c>
      <c r="L66" s="1">
        <v>17573</v>
      </c>
      <c r="M66" s="1">
        <v>15275</v>
      </c>
      <c r="N66" s="1">
        <v>22632</v>
      </c>
      <c r="O66" s="1">
        <v>12477</v>
      </c>
      <c r="P66" s="1">
        <v>15000</v>
      </c>
      <c r="Q66" s="1">
        <v>15000</v>
      </c>
    </row>
    <row r="67" spans="1:17" hidden="1" outlineLevel="1" x14ac:dyDescent="0.25">
      <c r="A67" t="s">
        <v>19</v>
      </c>
      <c r="B67" t="s">
        <v>63</v>
      </c>
      <c r="C67" t="s">
        <v>75</v>
      </c>
      <c r="D67" s="1">
        <v>9679</v>
      </c>
      <c r="E67" s="1">
        <v>8887</v>
      </c>
      <c r="F67" s="1">
        <v>7871</v>
      </c>
      <c r="G67" s="1">
        <v>7440</v>
      </c>
      <c r="H67" s="1">
        <v>6944</v>
      </c>
      <c r="I67" s="1">
        <v>6610</v>
      </c>
      <c r="J67" s="1">
        <v>9523</v>
      </c>
      <c r="K67" s="1">
        <v>12480</v>
      </c>
      <c r="L67" s="1">
        <v>12576</v>
      </c>
      <c r="M67" s="1">
        <v>14161</v>
      </c>
      <c r="N67" s="1">
        <v>14763</v>
      </c>
      <c r="O67" s="1">
        <v>5591</v>
      </c>
      <c r="P67" s="1">
        <v>12500</v>
      </c>
      <c r="Q67" s="1">
        <v>12500</v>
      </c>
    </row>
    <row r="68" spans="1:17" hidden="1" outlineLevel="1" x14ac:dyDescent="0.25">
      <c r="A68" t="s">
        <v>19</v>
      </c>
      <c r="B68" t="s">
        <v>63</v>
      </c>
      <c r="C68" t="s">
        <v>76</v>
      </c>
      <c r="D68" s="1">
        <v>33883</v>
      </c>
      <c r="E68" s="1">
        <v>44068</v>
      </c>
      <c r="F68" s="1">
        <v>10675</v>
      </c>
      <c r="G68">
        <v>140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</row>
    <row r="69" spans="1:17" hidden="1" outlineLevel="1" x14ac:dyDescent="0.25">
      <c r="A69" t="s">
        <v>19</v>
      </c>
      <c r="B69" t="s">
        <v>63</v>
      </c>
      <c r="C69" t="s">
        <v>77</v>
      </c>
      <c r="D69" s="1">
        <v>4670</v>
      </c>
      <c r="E69" s="1">
        <v>5015</v>
      </c>
      <c r="F69" s="1">
        <v>5420</v>
      </c>
      <c r="G69" s="1">
        <v>5695</v>
      </c>
      <c r="H69" s="1">
        <v>5955</v>
      </c>
      <c r="I69" s="1">
        <v>5310</v>
      </c>
      <c r="J69" s="1">
        <v>6950</v>
      </c>
      <c r="K69" s="1">
        <v>5965</v>
      </c>
      <c r="L69" s="1">
        <v>6670</v>
      </c>
      <c r="M69" s="1">
        <v>6800</v>
      </c>
      <c r="N69" s="1">
        <v>6840</v>
      </c>
      <c r="O69" s="1">
        <v>6375</v>
      </c>
      <c r="P69" s="1">
        <v>7200</v>
      </c>
      <c r="Q69" s="1">
        <v>7500</v>
      </c>
    </row>
    <row r="70" spans="1:17" hidden="1" outlineLevel="1" x14ac:dyDescent="0.25">
      <c r="A70" t="s">
        <v>19</v>
      </c>
      <c r="B70" t="s">
        <v>63</v>
      </c>
      <c r="C70" t="s">
        <v>78</v>
      </c>
      <c r="D70" s="1">
        <v>20865</v>
      </c>
      <c r="E70">
        <v>0</v>
      </c>
      <c r="F70" s="1">
        <v>12044</v>
      </c>
      <c r="G70" s="1">
        <v>2450</v>
      </c>
      <c r="H70" s="1">
        <v>27448</v>
      </c>
      <c r="I70" s="1">
        <v>4507</v>
      </c>
      <c r="J70">
        <v>0</v>
      </c>
      <c r="K70">
        <v>0</v>
      </c>
      <c r="L70">
        <v>0</v>
      </c>
      <c r="M70">
        <v>0</v>
      </c>
      <c r="N70">
        <v>0</v>
      </c>
      <c r="O70" s="1">
        <v>2795</v>
      </c>
      <c r="P70" s="1">
        <v>4000</v>
      </c>
      <c r="Q70" s="1">
        <v>4000</v>
      </c>
    </row>
    <row r="71" spans="1:17" hidden="1" outlineLevel="1" x14ac:dyDescent="0.25">
      <c r="A71" t="s">
        <v>19</v>
      </c>
      <c r="B71" t="s">
        <v>63</v>
      </c>
      <c r="C71" t="s">
        <v>79</v>
      </c>
      <c r="D71" s="1">
        <v>1048</v>
      </c>
      <c r="E71" s="1">
        <v>1647</v>
      </c>
      <c r="F71" s="1">
        <v>1700</v>
      </c>
      <c r="G71">
        <v>462</v>
      </c>
      <c r="H71">
        <v>430</v>
      </c>
      <c r="I71" s="1">
        <v>5144</v>
      </c>
      <c r="J71">
        <v>303</v>
      </c>
      <c r="K71" s="1">
        <v>1072</v>
      </c>
      <c r="L71" s="1">
        <v>1591</v>
      </c>
      <c r="M71">
        <v>288</v>
      </c>
      <c r="N71">
        <v>500</v>
      </c>
      <c r="O71">
        <v>180</v>
      </c>
      <c r="P71">
        <v>600</v>
      </c>
      <c r="Q71">
        <v>600</v>
      </c>
    </row>
    <row r="72" spans="1:17" hidden="1" outlineLevel="1" x14ac:dyDescent="0.25">
      <c r="A72" t="s">
        <v>19</v>
      </c>
      <c r="B72" t="s">
        <v>63</v>
      </c>
      <c r="C72" t="s">
        <v>80</v>
      </c>
      <c r="D72">
        <v>526</v>
      </c>
      <c r="E72">
        <v>516</v>
      </c>
      <c r="F72" s="1">
        <v>1412</v>
      </c>
      <c r="G72">
        <v>0</v>
      </c>
      <c r="H72">
        <v>122</v>
      </c>
      <c r="I72" s="1">
        <v>8142</v>
      </c>
      <c r="J72">
        <v>117</v>
      </c>
      <c r="K72">
        <v>657</v>
      </c>
      <c r="L72" s="1">
        <v>1109</v>
      </c>
      <c r="M72">
        <v>180</v>
      </c>
      <c r="N72">
        <v>707</v>
      </c>
      <c r="O72">
        <v>0</v>
      </c>
      <c r="P72">
        <v>750</v>
      </c>
      <c r="Q72">
        <v>750</v>
      </c>
    </row>
    <row r="73" spans="1:17" hidden="1" outlineLevel="1" x14ac:dyDescent="0.25">
      <c r="A73" t="s">
        <v>19</v>
      </c>
      <c r="B73" t="s">
        <v>63</v>
      </c>
      <c r="C73" t="s">
        <v>81</v>
      </c>
      <c r="D73">
        <v>460</v>
      </c>
      <c r="E73">
        <v>380</v>
      </c>
      <c r="F73">
        <v>320</v>
      </c>
      <c r="G73">
        <v>740</v>
      </c>
      <c r="H73">
        <v>700</v>
      </c>
      <c r="I73">
        <v>540</v>
      </c>
      <c r="J73">
        <v>580</v>
      </c>
      <c r="K73">
        <v>500</v>
      </c>
      <c r="L73">
        <v>420</v>
      </c>
      <c r="M73">
        <v>380</v>
      </c>
      <c r="N73">
        <v>460</v>
      </c>
      <c r="O73">
        <v>0</v>
      </c>
      <c r="P73">
        <v>500</v>
      </c>
      <c r="Q73">
        <v>500</v>
      </c>
    </row>
    <row r="74" spans="1:17" hidden="1" outlineLevel="1" x14ac:dyDescent="0.25">
      <c r="A74" t="s">
        <v>19</v>
      </c>
      <c r="B74" t="s">
        <v>63</v>
      </c>
      <c r="C74" t="s">
        <v>82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100</v>
      </c>
      <c r="O74" s="1">
        <v>1275</v>
      </c>
      <c r="P74">
        <v>0</v>
      </c>
      <c r="Q74">
        <v>0</v>
      </c>
    </row>
    <row r="75" spans="1:17" hidden="1" outlineLevel="1" x14ac:dyDescent="0.25">
      <c r="A75" t="s">
        <v>19</v>
      </c>
      <c r="B75" t="s">
        <v>63</v>
      </c>
      <c r="C75" t="s">
        <v>83</v>
      </c>
      <c r="D75">
        <v>136</v>
      </c>
      <c r="E75">
        <v>50</v>
      </c>
      <c r="F75">
        <v>44</v>
      </c>
      <c r="G75">
        <v>46</v>
      </c>
      <c r="H75">
        <v>72</v>
      </c>
      <c r="I75">
        <v>86</v>
      </c>
      <c r="J75">
        <v>153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</row>
    <row r="76" spans="1:17" hidden="1" outlineLevel="1" x14ac:dyDescent="0.25">
      <c r="A76" t="s">
        <v>19</v>
      </c>
      <c r="B76" t="s">
        <v>63</v>
      </c>
      <c r="C76" t="s">
        <v>84</v>
      </c>
      <c r="D76">
        <v>0</v>
      </c>
      <c r="E76">
        <v>200</v>
      </c>
      <c r="F76">
        <v>50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</row>
    <row r="77" spans="1:17" collapsed="1" x14ac:dyDescent="0.25">
      <c r="A77" t="s">
        <v>19</v>
      </c>
      <c r="B77" t="s">
        <v>85</v>
      </c>
      <c r="D77" s="1">
        <v>835596</v>
      </c>
      <c r="E77" s="1">
        <v>662102</v>
      </c>
      <c r="F77" s="1">
        <v>637156</v>
      </c>
      <c r="G77" s="1">
        <v>582071</v>
      </c>
      <c r="H77" s="1">
        <v>629612</v>
      </c>
      <c r="I77" s="1">
        <v>591675</v>
      </c>
      <c r="J77" s="1">
        <v>513471</v>
      </c>
      <c r="K77" s="1">
        <v>701564</v>
      </c>
      <c r="L77" s="1">
        <v>670215</v>
      </c>
      <c r="M77" s="1">
        <v>921946</v>
      </c>
      <c r="N77" s="1">
        <v>1135131</v>
      </c>
      <c r="O77" s="1">
        <v>582339</v>
      </c>
      <c r="P77" s="1">
        <v>1536069</v>
      </c>
      <c r="Q77" s="1">
        <v>651520</v>
      </c>
    </row>
    <row r="78" spans="1:17" hidden="1" outlineLevel="1" x14ac:dyDescent="0.25">
      <c r="A78" t="s">
        <v>19</v>
      </c>
      <c r="B78" t="s">
        <v>85</v>
      </c>
      <c r="C78" t="s">
        <v>86</v>
      </c>
      <c r="D78" s="1">
        <v>192618</v>
      </c>
      <c r="E78" s="1">
        <v>245245</v>
      </c>
      <c r="F78" s="1">
        <v>262744</v>
      </c>
      <c r="G78" s="1">
        <v>222436</v>
      </c>
      <c r="H78" s="1">
        <v>272540</v>
      </c>
      <c r="I78" s="1">
        <v>250318</v>
      </c>
      <c r="J78" s="1">
        <v>272310</v>
      </c>
      <c r="K78" s="1">
        <v>283457</v>
      </c>
      <c r="L78" s="1">
        <v>292711</v>
      </c>
      <c r="M78" s="1">
        <v>292901</v>
      </c>
      <c r="N78" s="1">
        <v>264614</v>
      </c>
      <c r="O78" s="1">
        <v>158581</v>
      </c>
      <c r="P78" s="1">
        <v>346560</v>
      </c>
      <c r="Q78" s="1">
        <v>356650</v>
      </c>
    </row>
    <row r="79" spans="1:17" hidden="1" outlineLevel="1" x14ac:dyDescent="0.25">
      <c r="A79" t="s">
        <v>19</v>
      </c>
      <c r="B79" t="s">
        <v>85</v>
      </c>
      <c r="C79" t="s">
        <v>87</v>
      </c>
      <c r="D79" s="1">
        <v>262889</v>
      </c>
      <c r="E79" s="1">
        <v>346803</v>
      </c>
      <c r="F79" s="1">
        <v>290816</v>
      </c>
      <c r="G79" s="1">
        <v>290384</v>
      </c>
      <c r="H79" s="1">
        <v>251916</v>
      </c>
      <c r="I79" s="1">
        <v>204721</v>
      </c>
      <c r="J79" s="1">
        <v>193116</v>
      </c>
      <c r="K79" s="1">
        <v>199523</v>
      </c>
      <c r="L79" s="1">
        <v>208907</v>
      </c>
      <c r="M79" s="1">
        <v>161007</v>
      </c>
      <c r="N79" s="1">
        <v>175725</v>
      </c>
      <c r="O79" s="1">
        <v>87513</v>
      </c>
      <c r="P79" s="1">
        <v>242600</v>
      </c>
      <c r="Q79" s="1">
        <v>249670</v>
      </c>
    </row>
    <row r="80" spans="1:17" hidden="1" outlineLevel="1" x14ac:dyDescent="0.25">
      <c r="A80" t="s">
        <v>19</v>
      </c>
      <c r="B80" t="s">
        <v>85</v>
      </c>
      <c r="C80" t="s">
        <v>88</v>
      </c>
      <c r="D80">
        <v>0</v>
      </c>
      <c r="E80" s="1">
        <v>33735</v>
      </c>
      <c r="F80" s="1">
        <v>19625</v>
      </c>
      <c r="G80" s="1">
        <v>34698</v>
      </c>
      <c r="H80" s="1">
        <v>29842</v>
      </c>
      <c r="I80" s="1">
        <v>20729</v>
      </c>
      <c r="J80" s="1">
        <v>19215</v>
      </c>
      <c r="K80" s="1">
        <v>80968</v>
      </c>
      <c r="L80" s="1">
        <v>24502</v>
      </c>
      <c r="M80" s="1">
        <v>295258</v>
      </c>
      <c r="N80" s="1">
        <v>488312</v>
      </c>
      <c r="O80" s="1">
        <v>303656</v>
      </c>
      <c r="P80" s="1">
        <v>825659</v>
      </c>
      <c r="Q80">
        <v>0</v>
      </c>
    </row>
    <row r="81" spans="1:17" hidden="1" outlineLevel="1" x14ac:dyDescent="0.25">
      <c r="A81" t="s">
        <v>19</v>
      </c>
      <c r="B81" t="s">
        <v>85</v>
      </c>
      <c r="C81" t="s">
        <v>89</v>
      </c>
      <c r="D81" s="1">
        <v>338629</v>
      </c>
      <c r="E81">
        <v>189</v>
      </c>
      <c r="F81" s="1">
        <v>30015</v>
      </c>
      <c r="G81" s="1">
        <v>2248</v>
      </c>
      <c r="H81" s="1">
        <v>37927</v>
      </c>
      <c r="I81" s="1">
        <v>83992</v>
      </c>
      <c r="J81">
        <v>0</v>
      </c>
      <c r="K81" s="1">
        <v>3720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</row>
    <row r="82" spans="1:17" hidden="1" outlineLevel="1" x14ac:dyDescent="0.25">
      <c r="A82" t="s">
        <v>19</v>
      </c>
      <c r="B82" t="s">
        <v>85</v>
      </c>
      <c r="C82" t="s">
        <v>90</v>
      </c>
      <c r="D82" s="1">
        <v>41460</v>
      </c>
      <c r="E82" s="1">
        <v>36130</v>
      </c>
      <c r="F82" s="1">
        <v>33956</v>
      </c>
      <c r="G82" s="1">
        <v>31432</v>
      </c>
      <c r="H82" s="1">
        <v>31591</v>
      </c>
      <c r="I82" s="1">
        <v>29755</v>
      </c>
      <c r="J82" s="1">
        <v>28830</v>
      </c>
      <c r="K82" s="1">
        <v>27654</v>
      </c>
      <c r="L82" s="1">
        <v>27230</v>
      </c>
      <c r="M82" s="1">
        <v>24938</v>
      </c>
      <c r="N82" s="1">
        <v>71839</v>
      </c>
      <c r="O82" s="1">
        <v>16801</v>
      </c>
      <c r="P82" s="1">
        <v>24250</v>
      </c>
      <c r="Q82" s="1">
        <v>23200</v>
      </c>
    </row>
    <row r="83" spans="1:17" hidden="1" outlineLevel="1" x14ac:dyDescent="0.25">
      <c r="A83" t="s">
        <v>19</v>
      </c>
      <c r="B83" t="s">
        <v>85</v>
      </c>
      <c r="C83" t="s">
        <v>91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 s="1">
        <v>65388</v>
      </c>
      <c r="L83" s="1">
        <v>64690</v>
      </c>
      <c r="M83" s="1">
        <v>57074</v>
      </c>
      <c r="N83" s="1">
        <v>40443</v>
      </c>
      <c r="O83" s="1">
        <v>13913</v>
      </c>
      <c r="P83" s="1">
        <v>75000</v>
      </c>
      <c r="Q83">
        <v>0</v>
      </c>
    </row>
    <row r="84" spans="1:17" hidden="1" outlineLevel="1" x14ac:dyDescent="0.25">
      <c r="A84" t="s">
        <v>19</v>
      </c>
      <c r="B84" t="s">
        <v>85</v>
      </c>
      <c r="C84" t="s">
        <v>92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 s="1">
        <v>32099</v>
      </c>
      <c r="L84" s="1">
        <v>42869</v>
      </c>
      <c r="M84" s="1">
        <v>87522</v>
      </c>
      <c r="N84" s="1">
        <v>94197</v>
      </c>
      <c r="O84" s="1">
        <v>1875</v>
      </c>
      <c r="P84" s="1">
        <v>22000</v>
      </c>
      <c r="Q84" s="1">
        <v>22000</v>
      </c>
    </row>
    <row r="85" spans="1:17" hidden="1" outlineLevel="1" x14ac:dyDescent="0.25">
      <c r="A85" t="s">
        <v>19</v>
      </c>
      <c r="B85" t="s">
        <v>85</v>
      </c>
      <c r="C85" t="s">
        <v>93</v>
      </c>
      <c r="D85">
        <v>0</v>
      </c>
      <c r="E85">
        <v>0</v>
      </c>
      <c r="F85">
        <v>0</v>
      </c>
      <c r="G85">
        <v>872</v>
      </c>
      <c r="H85" s="1">
        <v>5795</v>
      </c>
      <c r="I85" s="1">
        <v>2159</v>
      </c>
      <c r="J85">
        <v>0</v>
      </c>
      <c r="K85" s="1">
        <v>8754</v>
      </c>
      <c r="L85" s="1">
        <v>9306</v>
      </c>
      <c r="M85" s="1">
        <v>-1004</v>
      </c>
      <c r="N85">
        <v>0</v>
      </c>
      <c r="O85">
        <v>0</v>
      </c>
      <c r="P85">
        <v>0</v>
      </c>
      <c r="Q85">
        <v>0</v>
      </c>
    </row>
    <row r="86" spans="1:17" hidden="1" outlineLevel="1" x14ac:dyDescent="0.25">
      <c r="A86" t="s">
        <v>19</v>
      </c>
      <c r="B86" t="s">
        <v>85</v>
      </c>
      <c r="C86" t="s">
        <v>94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 s="1">
        <v>4250</v>
      </c>
      <c r="N86">
        <v>0</v>
      </c>
      <c r="O86">
        <v>0</v>
      </c>
      <c r="P86">
        <v>0</v>
      </c>
      <c r="Q86">
        <v>0</v>
      </c>
    </row>
    <row r="87" spans="1:17" collapsed="1" x14ac:dyDescent="0.25">
      <c r="A87" t="s">
        <v>19</v>
      </c>
      <c r="B87" t="s">
        <v>95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 s="1">
        <v>4412535</v>
      </c>
    </row>
    <row r="88" spans="1:17" hidden="1" outlineLevel="1" x14ac:dyDescent="0.25">
      <c r="A88" t="s">
        <v>19</v>
      </c>
      <c r="B88" t="s">
        <v>95</v>
      </c>
      <c r="C88" t="s">
        <v>96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 s="1">
        <v>4412535</v>
      </c>
    </row>
    <row r="89" spans="1:17" collapsed="1" x14ac:dyDescent="0.25">
      <c r="A89" t="s">
        <v>19</v>
      </c>
      <c r="B89" t="s">
        <v>97</v>
      </c>
      <c r="D89" s="1">
        <v>305734</v>
      </c>
      <c r="E89" s="1">
        <v>199148</v>
      </c>
      <c r="F89" s="1">
        <v>204311</v>
      </c>
      <c r="G89" s="1">
        <v>234063</v>
      </c>
      <c r="H89" s="1">
        <v>287669</v>
      </c>
      <c r="I89" s="1">
        <v>203718</v>
      </c>
      <c r="J89" s="1">
        <v>213323</v>
      </c>
      <c r="K89" s="1">
        <v>201904</v>
      </c>
      <c r="L89" s="1">
        <v>200795</v>
      </c>
      <c r="M89" s="1">
        <v>182112</v>
      </c>
      <c r="N89" s="1">
        <v>371889</v>
      </c>
      <c r="O89" s="1">
        <v>296271</v>
      </c>
      <c r="P89" s="1">
        <v>436000</v>
      </c>
      <c r="Q89" s="1">
        <v>441900</v>
      </c>
    </row>
    <row r="90" spans="1:17" hidden="1" outlineLevel="1" x14ac:dyDescent="0.25">
      <c r="A90" t="s">
        <v>19</v>
      </c>
      <c r="B90" t="s">
        <v>97</v>
      </c>
      <c r="C90" t="s">
        <v>98</v>
      </c>
      <c r="D90" s="1">
        <v>84928</v>
      </c>
      <c r="E90" s="1">
        <v>77118</v>
      </c>
      <c r="F90" s="1">
        <v>91653</v>
      </c>
      <c r="G90" s="1">
        <v>101928</v>
      </c>
      <c r="H90" s="1">
        <v>106055</v>
      </c>
      <c r="I90" s="1">
        <v>107897</v>
      </c>
      <c r="J90" s="1">
        <v>122753</v>
      </c>
      <c r="K90" s="1">
        <v>122063</v>
      </c>
      <c r="L90" s="1">
        <v>119741</v>
      </c>
      <c r="M90" s="1">
        <v>111999</v>
      </c>
      <c r="N90" s="1">
        <v>105880</v>
      </c>
      <c r="O90" s="1">
        <v>44458</v>
      </c>
      <c r="P90" s="1">
        <v>110000</v>
      </c>
      <c r="Q90" s="1">
        <v>110000</v>
      </c>
    </row>
    <row r="91" spans="1:17" hidden="1" outlineLevel="1" x14ac:dyDescent="0.25">
      <c r="A91" t="s">
        <v>19</v>
      </c>
      <c r="B91" t="s">
        <v>97</v>
      </c>
      <c r="C91" t="s">
        <v>99</v>
      </c>
      <c r="D91" s="1">
        <v>10441</v>
      </c>
      <c r="E91" s="1">
        <v>12521</v>
      </c>
      <c r="F91" s="1">
        <v>1746</v>
      </c>
      <c r="G91" s="1">
        <v>1454</v>
      </c>
      <c r="H91">
        <v>561</v>
      </c>
      <c r="I91" s="1">
        <v>1973</v>
      </c>
      <c r="J91" s="1">
        <v>8375</v>
      </c>
      <c r="K91">
        <v>0</v>
      </c>
      <c r="L91" s="1">
        <v>3893</v>
      </c>
      <c r="M91" s="1">
        <v>4365</v>
      </c>
      <c r="N91" s="1">
        <v>197541</v>
      </c>
      <c r="O91" s="1">
        <v>236374</v>
      </c>
      <c r="P91" s="1">
        <v>282000</v>
      </c>
      <c r="Q91" s="1">
        <v>289000</v>
      </c>
    </row>
    <row r="92" spans="1:17" hidden="1" outlineLevel="1" x14ac:dyDescent="0.25">
      <c r="A92" t="s">
        <v>19</v>
      </c>
      <c r="B92" t="s">
        <v>97</v>
      </c>
      <c r="C92" t="s">
        <v>100</v>
      </c>
      <c r="D92" s="1">
        <v>136176</v>
      </c>
      <c r="E92" s="1">
        <v>48801</v>
      </c>
      <c r="F92" s="1">
        <v>48219</v>
      </c>
      <c r="G92" s="1">
        <v>50797</v>
      </c>
      <c r="H92" s="1">
        <v>104430</v>
      </c>
      <c r="I92" s="1">
        <v>35413</v>
      </c>
      <c r="J92" s="1">
        <v>16787</v>
      </c>
      <c r="K92" s="1">
        <v>18172</v>
      </c>
      <c r="L92" s="1">
        <v>22340</v>
      </c>
      <c r="M92" s="1">
        <v>1475</v>
      </c>
      <c r="N92" s="1">
        <v>6524</v>
      </c>
      <c r="O92">
        <v>378</v>
      </c>
      <c r="P92" s="1">
        <v>10000</v>
      </c>
      <c r="Q92" s="1">
        <v>10000</v>
      </c>
    </row>
    <row r="93" spans="1:17" hidden="1" outlineLevel="1" x14ac:dyDescent="0.25">
      <c r="A93" t="s">
        <v>19</v>
      </c>
      <c r="B93" t="s">
        <v>97</v>
      </c>
      <c r="C93" t="s">
        <v>101</v>
      </c>
      <c r="D93" s="1">
        <v>19018</v>
      </c>
      <c r="E93" s="1">
        <v>20532</v>
      </c>
      <c r="F93" s="1">
        <v>19460</v>
      </c>
      <c r="G93" s="1">
        <v>36180</v>
      </c>
      <c r="H93" s="1">
        <v>38128</v>
      </c>
      <c r="I93" s="1">
        <v>15228</v>
      </c>
      <c r="J93" s="1">
        <v>26240</v>
      </c>
      <c r="K93" s="1">
        <v>29940</v>
      </c>
      <c r="L93" s="1">
        <v>31044</v>
      </c>
      <c r="M93" s="1">
        <v>35136</v>
      </c>
      <c r="N93" s="1">
        <v>32532</v>
      </c>
      <c r="O93">
        <v>0</v>
      </c>
      <c r="P93">
        <v>0</v>
      </c>
      <c r="Q93">
        <v>0</v>
      </c>
    </row>
    <row r="94" spans="1:17" hidden="1" outlineLevel="1" x14ac:dyDescent="0.25">
      <c r="A94" t="s">
        <v>19</v>
      </c>
      <c r="B94" t="s">
        <v>97</v>
      </c>
      <c r="C94" t="s">
        <v>102</v>
      </c>
      <c r="D94" s="1">
        <v>24580</v>
      </c>
      <c r="E94" s="1">
        <v>23690</v>
      </c>
      <c r="F94" s="1">
        <v>22862</v>
      </c>
      <c r="G94" s="1">
        <v>23782</v>
      </c>
      <c r="H94" s="1">
        <v>23787</v>
      </c>
      <c r="I94" s="1">
        <v>29084</v>
      </c>
      <c r="J94" s="1">
        <v>19112</v>
      </c>
      <c r="K94" s="1">
        <v>16912</v>
      </c>
      <c r="L94" s="1">
        <v>11128</v>
      </c>
      <c r="M94" s="1">
        <v>19303</v>
      </c>
      <c r="N94" s="1">
        <v>21064</v>
      </c>
      <c r="O94" s="1">
        <v>11300</v>
      </c>
      <c r="P94" s="1">
        <v>20000</v>
      </c>
      <c r="Q94" s="1">
        <v>19000</v>
      </c>
    </row>
    <row r="95" spans="1:17" hidden="1" outlineLevel="1" x14ac:dyDescent="0.25">
      <c r="A95" t="s">
        <v>19</v>
      </c>
      <c r="B95" t="s">
        <v>97</v>
      </c>
      <c r="C95" t="s">
        <v>103</v>
      </c>
      <c r="D95" s="1">
        <v>30591</v>
      </c>
      <c r="E95" s="1">
        <v>16486</v>
      </c>
      <c r="F95" s="1">
        <v>20371</v>
      </c>
      <c r="G95" s="1">
        <v>19722</v>
      </c>
      <c r="H95" s="1">
        <v>14708</v>
      </c>
      <c r="I95" s="1">
        <v>13873</v>
      </c>
      <c r="J95" s="1">
        <v>20055</v>
      </c>
      <c r="K95" s="1">
        <v>14818</v>
      </c>
      <c r="L95" s="1">
        <v>12648</v>
      </c>
      <c r="M95" s="1">
        <v>9835</v>
      </c>
      <c r="N95" s="1">
        <v>8349</v>
      </c>
      <c r="O95" s="1">
        <v>3762</v>
      </c>
      <c r="P95" s="1">
        <v>14000</v>
      </c>
      <c r="Q95" s="1">
        <v>13900</v>
      </c>
    </row>
    <row r="96" spans="1:17" hidden="1" outlineLevel="1" x14ac:dyDescent="0.25">
      <c r="A96" t="s">
        <v>19</v>
      </c>
      <c r="B96" t="s">
        <v>97</v>
      </c>
      <c r="C96" t="s">
        <v>104</v>
      </c>
      <c r="D96">
        <v>0</v>
      </c>
      <c r="E96">
        <v>0</v>
      </c>
      <c r="F96">
        <v>0</v>
      </c>
      <c r="G96">
        <v>200</v>
      </c>
      <c r="H96">
        <v>0</v>
      </c>
      <c r="I96">
        <v>250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</row>
    <row r="97" spans="1:17" collapsed="1" x14ac:dyDescent="0.25">
      <c r="A97" t="s">
        <v>19</v>
      </c>
      <c r="B97" t="s">
        <v>105</v>
      </c>
      <c r="D97" s="1">
        <v>269033</v>
      </c>
      <c r="E97" s="1">
        <v>47489</v>
      </c>
      <c r="F97" s="1">
        <v>61124</v>
      </c>
      <c r="G97" s="1">
        <v>61339</v>
      </c>
      <c r="H97" s="1">
        <v>79109</v>
      </c>
      <c r="I97" s="1">
        <v>200275</v>
      </c>
      <c r="J97" s="1">
        <v>117246</v>
      </c>
      <c r="K97" s="1">
        <v>64290</v>
      </c>
      <c r="L97" s="1">
        <v>53830</v>
      </c>
      <c r="M97" s="1">
        <v>111591</v>
      </c>
      <c r="N97" s="1">
        <v>100385</v>
      </c>
      <c r="O97" s="1">
        <v>47550</v>
      </c>
      <c r="P97" s="1">
        <v>187200</v>
      </c>
      <c r="Q97" s="1">
        <v>188000</v>
      </c>
    </row>
    <row r="98" spans="1:17" hidden="1" outlineLevel="1" x14ac:dyDescent="0.25">
      <c r="A98" t="s">
        <v>19</v>
      </c>
      <c r="B98" t="s">
        <v>105</v>
      </c>
      <c r="C98" t="s">
        <v>106</v>
      </c>
      <c r="D98" s="1">
        <v>110364</v>
      </c>
      <c r="E98" s="1">
        <v>20368</v>
      </c>
      <c r="F98" s="1">
        <v>15215</v>
      </c>
      <c r="G98" s="1">
        <v>28237</v>
      </c>
      <c r="H98" s="1">
        <v>29493</v>
      </c>
      <c r="I98" s="1">
        <v>27731</v>
      </c>
      <c r="J98" s="1">
        <v>59093</v>
      </c>
      <c r="K98" s="1">
        <v>4028</v>
      </c>
      <c r="L98" s="1">
        <v>17718</v>
      </c>
      <c r="M98">
        <v>0</v>
      </c>
      <c r="N98" s="1">
        <v>64014</v>
      </c>
      <c r="O98" s="1">
        <v>13026</v>
      </c>
      <c r="P98" s="1">
        <v>145000</v>
      </c>
      <c r="Q98" s="1">
        <v>145000</v>
      </c>
    </row>
    <row r="99" spans="1:17" hidden="1" outlineLevel="1" x14ac:dyDescent="0.25">
      <c r="A99" t="s">
        <v>19</v>
      </c>
      <c r="B99" t="s">
        <v>105</v>
      </c>
      <c r="C99" t="s">
        <v>107</v>
      </c>
      <c r="D99">
        <v>882</v>
      </c>
      <c r="E99" s="1">
        <v>1432</v>
      </c>
      <c r="F99" s="1">
        <v>3041</v>
      </c>
      <c r="G99" s="1">
        <v>15738</v>
      </c>
      <c r="H99" s="1">
        <v>15409</v>
      </c>
      <c r="I99" s="1">
        <v>14375</v>
      </c>
      <c r="J99" s="1">
        <v>22462</v>
      </c>
      <c r="K99" s="1">
        <v>16571</v>
      </c>
      <c r="L99" s="1">
        <v>25164</v>
      </c>
      <c r="M99" s="1">
        <v>26196</v>
      </c>
      <c r="N99" s="1">
        <v>21392</v>
      </c>
      <c r="O99" s="1">
        <v>23102</v>
      </c>
      <c r="P99" s="1">
        <v>23100</v>
      </c>
      <c r="Q99" s="1">
        <v>23900</v>
      </c>
    </row>
    <row r="100" spans="1:17" hidden="1" outlineLevel="1" x14ac:dyDescent="0.25">
      <c r="A100" t="s">
        <v>19</v>
      </c>
      <c r="B100" t="s">
        <v>105</v>
      </c>
      <c r="C100" t="s">
        <v>108</v>
      </c>
      <c r="D100">
        <v>0</v>
      </c>
      <c r="E100">
        <v>0</v>
      </c>
      <c r="F100" s="1">
        <v>19652</v>
      </c>
      <c r="G100">
        <v>0</v>
      </c>
      <c r="H100" s="1">
        <v>3715</v>
      </c>
      <c r="I100" s="1">
        <v>125059</v>
      </c>
      <c r="J100">
        <v>0</v>
      </c>
      <c r="K100" s="1">
        <v>17925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</row>
    <row r="101" spans="1:17" hidden="1" outlineLevel="1" x14ac:dyDescent="0.25">
      <c r="A101" t="s">
        <v>19</v>
      </c>
      <c r="B101" t="s">
        <v>105</v>
      </c>
      <c r="C101" t="s">
        <v>109</v>
      </c>
      <c r="D101" s="1">
        <v>19476</v>
      </c>
      <c r="E101" s="1">
        <v>15766</v>
      </c>
      <c r="F101" s="1">
        <v>16329</v>
      </c>
      <c r="G101" s="1">
        <v>7827</v>
      </c>
      <c r="H101" s="1">
        <v>17055</v>
      </c>
      <c r="I101" s="1">
        <v>21182</v>
      </c>
      <c r="J101" s="1">
        <v>26828</v>
      </c>
      <c r="K101" s="1">
        <v>12648</v>
      </c>
      <c r="L101">
        <v>461</v>
      </c>
      <c r="M101">
        <v>-408</v>
      </c>
      <c r="N101">
        <v>0</v>
      </c>
      <c r="O101">
        <v>0</v>
      </c>
      <c r="P101" s="1">
        <v>5000</v>
      </c>
      <c r="Q101" s="1">
        <v>5000</v>
      </c>
    </row>
    <row r="102" spans="1:17" hidden="1" outlineLevel="1" x14ac:dyDescent="0.25">
      <c r="A102" t="s">
        <v>19</v>
      </c>
      <c r="B102" t="s">
        <v>105</v>
      </c>
      <c r="C102" t="s">
        <v>110</v>
      </c>
      <c r="D102" s="1">
        <v>120383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</row>
    <row r="103" spans="1:17" hidden="1" outlineLevel="1" x14ac:dyDescent="0.25">
      <c r="A103" t="s">
        <v>19</v>
      </c>
      <c r="B103" t="s">
        <v>105</v>
      </c>
      <c r="C103" t="s">
        <v>111</v>
      </c>
      <c r="D103" s="1">
        <v>9666</v>
      </c>
      <c r="E103" s="1">
        <v>9233</v>
      </c>
      <c r="F103" s="1">
        <v>6287</v>
      </c>
      <c r="G103" s="1">
        <v>6385</v>
      </c>
      <c r="H103" s="1">
        <v>9056</v>
      </c>
      <c r="I103" s="1">
        <v>7675</v>
      </c>
      <c r="J103" s="1">
        <v>6817</v>
      </c>
      <c r="K103" s="1">
        <v>9345</v>
      </c>
      <c r="L103" s="1">
        <v>9326</v>
      </c>
      <c r="M103" s="1">
        <v>9104</v>
      </c>
      <c r="N103" s="1">
        <v>10411</v>
      </c>
      <c r="O103" s="1">
        <v>6506</v>
      </c>
      <c r="P103" s="1">
        <v>10000</v>
      </c>
      <c r="Q103" s="1">
        <v>10000</v>
      </c>
    </row>
    <row r="104" spans="1:17" hidden="1" outlineLevel="1" x14ac:dyDescent="0.25">
      <c r="A104" t="s">
        <v>19</v>
      </c>
      <c r="B104" t="s">
        <v>105</v>
      </c>
      <c r="C104" t="s">
        <v>112</v>
      </c>
      <c r="D104" s="1">
        <v>1810</v>
      </c>
      <c r="E104">
        <v>100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 s="1">
        <v>72740</v>
      </c>
      <c r="N104">
        <v>0</v>
      </c>
      <c r="O104">
        <v>1</v>
      </c>
      <c r="P104">
        <v>0</v>
      </c>
      <c r="Q104">
        <v>0</v>
      </c>
    </row>
    <row r="105" spans="1:17" hidden="1" outlineLevel="1" x14ac:dyDescent="0.25">
      <c r="A105" t="s">
        <v>19</v>
      </c>
      <c r="B105" t="s">
        <v>105</v>
      </c>
      <c r="C105" t="s">
        <v>113</v>
      </c>
      <c r="D105" s="1">
        <v>5425</v>
      </c>
      <c r="E105">
        <v>30</v>
      </c>
      <c r="F105">
        <v>0</v>
      </c>
      <c r="G105" s="1">
        <v>2552</v>
      </c>
      <c r="H105" s="1">
        <v>3433</v>
      </c>
      <c r="I105" s="1">
        <v>3653</v>
      </c>
      <c r="J105" s="1">
        <v>1496</v>
      </c>
      <c r="K105" s="1">
        <v>3124</v>
      </c>
      <c r="L105">
        <v>611</v>
      </c>
      <c r="M105" s="1">
        <v>3308</v>
      </c>
      <c r="N105" s="1">
        <v>3968</v>
      </c>
      <c r="O105" s="1">
        <v>4514</v>
      </c>
      <c r="P105" s="1">
        <v>3500</v>
      </c>
      <c r="Q105" s="1">
        <v>3500</v>
      </c>
    </row>
    <row r="106" spans="1:17" hidden="1" outlineLevel="1" x14ac:dyDescent="0.25">
      <c r="A106" t="s">
        <v>19</v>
      </c>
      <c r="B106" t="s">
        <v>105</v>
      </c>
      <c r="C106" t="s">
        <v>114</v>
      </c>
      <c r="D106">
        <v>350</v>
      </c>
      <c r="E106">
        <v>500</v>
      </c>
      <c r="F106">
        <v>600</v>
      </c>
      <c r="G106">
        <v>600</v>
      </c>
      <c r="H106">
        <v>600</v>
      </c>
      <c r="I106">
        <v>600</v>
      </c>
      <c r="J106">
        <v>550</v>
      </c>
      <c r="K106">
        <v>650</v>
      </c>
      <c r="L106">
        <v>550</v>
      </c>
      <c r="M106">
        <v>650</v>
      </c>
      <c r="N106">
        <v>600</v>
      </c>
      <c r="O106">
        <v>400</v>
      </c>
      <c r="P106">
        <v>600</v>
      </c>
      <c r="Q106">
        <v>600</v>
      </c>
    </row>
    <row r="107" spans="1:17" hidden="1" outlineLevel="1" x14ac:dyDescent="0.25">
      <c r="A107" t="s">
        <v>19</v>
      </c>
      <c r="B107" t="s">
        <v>105</v>
      </c>
      <c r="C107" t="s">
        <v>115</v>
      </c>
      <c r="D107">
        <v>627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</row>
    <row r="108" spans="1:17" hidden="1" outlineLevel="1" x14ac:dyDescent="0.25">
      <c r="A108" t="s">
        <v>19</v>
      </c>
      <c r="B108" t="s">
        <v>105</v>
      </c>
      <c r="C108" t="s">
        <v>116</v>
      </c>
      <c r="D108">
        <v>50</v>
      </c>
      <c r="E108">
        <v>60</v>
      </c>
      <c r="F108">
        <v>0</v>
      </c>
      <c r="G108">
        <v>0</v>
      </c>
      <c r="H108">
        <v>349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</row>
    <row r="109" spans="1:17" collapsed="1" x14ac:dyDescent="0.25">
      <c r="A109" t="s">
        <v>19</v>
      </c>
      <c r="B109" t="s">
        <v>117</v>
      </c>
      <c r="D109" s="1">
        <v>31000</v>
      </c>
      <c r="E109" s="1">
        <v>33180</v>
      </c>
      <c r="F109" s="1">
        <v>14798</v>
      </c>
      <c r="G109" s="1">
        <v>7171</v>
      </c>
      <c r="H109" s="1">
        <v>5298</v>
      </c>
      <c r="I109" s="1">
        <v>4805</v>
      </c>
      <c r="J109" s="1">
        <v>4826</v>
      </c>
      <c r="K109" s="1">
        <v>104529</v>
      </c>
      <c r="L109" s="1">
        <v>4610</v>
      </c>
      <c r="M109" s="1">
        <v>255935</v>
      </c>
      <c r="N109" s="1">
        <v>260003</v>
      </c>
      <c r="O109" s="1">
        <v>154263</v>
      </c>
      <c r="P109" s="1">
        <v>256500</v>
      </c>
      <c r="Q109" s="1">
        <v>256500</v>
      </c>
    </row>
    <row r="110" spans="1:17" hidden="1" outlineLevel="1" x14ac:dyDescent="0.25">
      <c r="A110" t="s">
        <v>19</v>
      </c>
      <c r="B110" t="s">
        <v>117</v>
      </c>
      <c r="C110" t="s">
        <v>118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 s="1">
        <v>250000</v>
      </c>
      <c r="N110" s="1">
        <v>250000</v>
      </c>
      <c r="O110" s="1">
        <v>145833</v>
      </c>
      <c r="P110" s="1">
        <v>250000</v>
      </c>
      <c r="Q110" s="1">
        <v>250000</v>
      </c>
    </row>
    <row r="111" spans="1:17" hidden="1" outlineLevel="1" x14ac:dyDescent="0.25">
      <c r="A111" t="s">
        <v>19</v>
      </c>
      <c r="B111" t="s">
        <v>117</v>
      </c>
      <c r="C111" t="s">
        <v>119</v>
      </c>
      <c r="D111" s="1">
        <v>31000</v>
      </c>
      <c r="E111" s="1">
        <v>33180</v>
      </c>
      <c r="F111" s="1">
        <v>14798</v>
      </c>
      <c r="G111" s="1">
        <v>7171</v>
      </c>
      <c r="H111" s="1">
        <v>5298</v>
      </c>
      <c r="I111" s="1">
        <v>4805</v>
      </c>
      <c r="J111" s="1">
        <v>4826</v>
      </c>
      <c r="K111" s="1">
        <v>4529</v>
      </c>
      <c r="L111" s="1">
        <v>4610</v>
      </c>
      <c r="M111" s="1">
        <v>5935</v>
      </c>
      <c r="N111" s="1">
        <v>10003</v>
      </c>
      <c r="O111" s="1">
        <v>8430</v>
      </c>
      <c r="P111" s="1">
        <v>6500</v>
      </c>
      <c r="Q111" s="1">
        <v>6500</v>
      </c>
    </row>
    <row r="112" spans="1:17" hidden="1" outlineLevel="1" x14ac:dyDescent="0.25">
      <c r="A112" t="s">
        <v>19</v>
      </c>
      <c r="B112" t="s">
        <v>117</v>
      </c>
      <c r="C112" t="s">
        <v>120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 s="1">
        <v>100000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</row>
    <row r="113" spans="1:23" collapsed="1" x14ac:dyDescent="0.25">
      <c r="A113" t="s">
        <v>19</v>
      </c>
      <c r="B113" t="s">
        <v>121</v>
      </c>
      <c r="D113" s="1">
        <v>132004</v>
      </c>
      <c r="E113" s="1">
        <v>114404</v>
      </c>
      <c r="F113" s="1">
        <v>30323</v>
      </c>
      <c r="G113" s="1">
        <v>31806</v>
      </c>
      <c r="H113" s="1">
        <v>19685</v>
      </c>
      <c r="I113" s="1">
        <v>25227</v>
      </c>
      <c r="J113" s="1">
        <v>22270</v>
      </c>
      <c r="K113" s="1">
        <v>29013</v>
      </c>
      <c r="L113" s="1">
        <v>21803</v>
      </c>
      <c r="M113" s="1">
        <v>30400</v>
      </c>
      <c r="N113" s="1">
        <v>56992</v>
      </c>
      <c r="O113" s="1">
        <v>46645</v>
      </c>
      <c r="P113" s="1">
        <v>40000</v>
      </c>
      <c r="Q113" s="1">
        <v>40000</v>
      </c>
    </row>
    <row r="114" spans="1:23" hidden="1" outlineLevel="1" x14ac:dyDescent="0.25">
      <c r="A114" t="s">
        <v>19</v>
      </c>
      <c r="B114" t="s">
        <v>121</v>
      </c>
      <c r="C114" t="s">
        <v>122</v>
      </c>
      <c r="D114" s="1">
        <v>130971</v>
      </c>
      <c r="E114" s="1">
        <v>113937</v>
      </c>
      <c r="F114" s="1">
        <v>30277</v>
      </c>
      <c r="G114" s="1">
        <v>31611</v>
      </c>
      <c r="H114" s="1">
        <v>19619</v>
      </c>
      <c r="I114" s="1">
        <v>25170</v>
      </c>
      <c r="J114" s="1">
        <v>22045</v>
      </c>
      <c r="K114" s="1">
        <v>27332</v>
      </c>
      <c r="L114" s="1">
        <v>20600</v>
      </c>
      <c r="M114" s="1">
        <v>29834</v>
      </c>
      <c r="N114" s="1">
        <v>56365</v>
      </c>
      <c r="O114" s="1">
        <v>42514</v>
      </c>
      <c r="P114" s="1">
        <v>37500</v>
      </c>
      <c r="Q114" s="1">
        <v>37500</v>
      </c>
    </row>
    <row r="115" spans="1:23" hidden="1" outlineLevel="1" x14ac:dyDescent="0.25">
      <c r="A115" t="s">
        <v>19</v>
      </c>
      <c r="B115" t="s">
        <v>121</v>
      </c>
      <c r="C115" t="s">
        <v>123</v>
      </c>
      <c r="D115" s="1">
        <v>1033</v>
      </c>
      <c r="E115">
        <v>467</v>
      </c>
      <c r="F115">
        <v>46</v>
      </c>
      <c r="G115">
        <v>195</v>
      </c>
      <c r="H115">
        <v>65</v>
      </c>
      <c r="I115">
        <v>57</v>
      </c>
      <c r="J115">
        <v>225</v>
      </c>
      <c r="K115" s="1">
        <v>1680</v>
      </c>
      <c r="L115" s="1">
        <v>1204</v>
      </c>
      <c r="M115">
        <v>566</v>
      </c>
      <c r="N115">
        <v>627</v>
      </c>
      <c r="O115" s="1">
        <v>4132</v>
      </c>
      <c r="P115" s="1">
        <v>2500</v>
      </c>
      <c r="Q115" s="1">
        <v>2500</v>
      </c>
    </row>
    <row r="116" spans="1:23" collapsed="1" x14ac:dyDescent="0.25">
      <c r="D116" s="1"/>
      <c r="K116" s="1"/>
      <c r="L116" s="1"/>
      <c r="O116" s="1"/>
      <c r="P116" s="1"/>
      <c r="Q116" s="1"/>
    </row>
    <row r="117" spans="1:23" x14ac:dyDescent="0.25">
      <c r="D117" s="1"/>
      <c r="K117" s="1"/>
      <c r="L117" s="1"/>
      <c r="O117" s="1"/>
      <c r="P117" s="1"/>
      <c r="Q117" s="1"/>
    </row>
    <row r="118" spans="1:23" s="5" customFormat="1" ht="18.75" x14ac:dyDescent="0.3">
      <c r="A118" s="5" t="s">
        <v>19</v>
      </c>
      <c r="D118" s="6">
        <v>13262577</v>
      </c>
      <c r="E118" s="6">
        <v>13627029</v>
      </c>
      <c r="F118" s="6">
        <v>13923922</v>
      </c>
      <c r="G118" s="6">
        <v>14431588</v>
      </c>
      <c r="H118" s="6">
        <v>15114663</v>
      </c>
      <c r="I118" s="6">
        <v>15648514</v>
      </c>
      <c r="J118" s="6">
        <v>15630249</v>
      </c>
      <c r="K118" s="6">
        <v>21063659</v>
      </c>
      <c r="L118" s="6">
        <v>21940858</v>
      </c>
      <c r="M118" s="6">
        <v>23325747</v>
      </c>
      <c r="N118" s="6">
        <v>24600305</v>
      </c>
      <c r="O118" s="6">
        <v>18453710</v>
      </c>
      <c r="P118" s="6">
        <v>25956879</v>
      </c>
      <c r="Q118" s="6">
        <v>30430145</v>
      </c>
      <c r="R118" s="17"/>
      <c r="S118" s="7"/>
      <c r="T118" s="8"/>
      <c r="U118" s="8"/>
      <c r="V118" s="9"/>
      <c r="W118" s="9"/>
    </row>
    <row r="119" spans="1:23" x14ac:dyDescent="0.25">
      <c r="D119" s="1"/>
      <c r="K119" s="1"/>
      <c r="L119" s="1"/>
      <c r="O119" s="1"/>
      <c r="P119" s="1"/>
      <c r="Q119" s="1"/>
    </row>
    <row r="120" spans="1:23" x14ac:dyDescent="0.25">
      <c r="D120" s="1"/>
      <c r="K120" s="1"/>
      <c r="L120" s="1"/>
      <c r="O120" s="1"/>
      <c r="P120" s="1"/>
      <c r="Q120" s="1"/>
    </row>
    <row r="121" spans="1:23" x14ac:dyDescent="0.25">
      <c r="D121" s="1"/>
      <c r="K121" s="1"/>
      <c r="L121" s="1"/>
      <c r="O121" s="1"/>
      <c r="P121" s="1"/>
      <c r="Q121" s="1"/>
    </row>
    <row r="122" spans="1:23" x14ac:dyDescent="0.25">
      <c r="D122" s="1"/>
      <c r="K122" s="1"/>
      <c r="L122" s="1"/>
      <c r="O122" s="1"/>
      <c r="P122" s="1"/>
      <c r="Q122" s="1"/>
    </row>
    <row r="123" spans="1:23" x14ac:dyDescent="0.25">
      <c r="D123" s="1"/>
      <c r="K123" s="1"/>
      <c r="L123" s="1"/>
      <c r="O123" s="1"/>
      <c r="P123" s="1"/>
      <c r="Q123" s="1"/>
    </row>
    <row r="124" spans="1:23" x14ac:dyDescent="0.25">
      <c r="D124" s="1"/>
      <c r="K124" s="1"/>
      <c r="L124" s="1"/>
      <c r="O124" s="1"/>
      <c r="P124" s="1"/>
      <c r="Q124" s="1"/>
    </row>
    <row r="126" spans="1:23" s="5" customFormat="1" ht="18.75" x14ac:dyDescent="0.3"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7"/>
      <c r="S126" s="7"/>
      <c r="T126" s="8"/>
      <c r="U126" s="8"/>
      <c r="V126" s="9"/>
      <c r="W126" s="9"/>
    </row>
    <row r="127" spans="1:23" s="5" customFormat="1" ht="18.75" x14ac:dyDescent="0.3"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7"/>
      <c r="S127" s="7"/>
      <c r="T127" s="8"/>
      <c r="U127" s="8"/>
      <c r="V127" s="9"/>
      <c r="W127" s="9"/>
    </row>
    <row r="128" spans="1:23" x14ac:dyDescent="0.25">
      <c r="A128" t="s">
        <v>124</v>
      </c>
      <c r="B128" t="s">
        <v>125</v>
      </c>
      <c r="D128" s="1">
        <v>5646270</v>
      </c>
      <c r="E128" s="1">
        <v>5951708</v>
      </c>
      <c r="F128" s="1">
        <v>5937577</v>
      </c>
      <c r="G128" s="1">
        <v>5789765</v>
      </c>
      <c r="H128" s="1">
        <v>5925114</v>
      </c>
      <c r="I128" s="1">
        <v>6277400</v>
      </c>
      <c r="J128" s="1">
        <v>6518043</v>
      </c>
      <c r="K128" s="1">
        <v>7185185</v>
      </c>
      <c r="L128" s="1">
        <v>7453014</v>
      </c>
      <c r="M128" s="1">
        <v>7904439</v>
      </c>
      <c r="N128" s="1">
        <v>7981780</v>
      </c>
      <c r="O128" s="1">
        <v>5215290</v>
      </c>
      <c r="P128" s="1">
        <v>8671598</v>
      </c>
      <c r="Q128" s="1">
        <v>8858468</v>
      </c>
    </row>
    <row r="129" spans="1:17" hidden="1" outlineLevel="1" x14ac:dyDescent="0.25">
      <c r="A129" t="s">
        <v>124</v>
      </c>
      <c r="B129" t="s">
        <v>125</v>
      </c>
      <c r="C129" t="s">
        <v>126</v>
      </c>
      <c r="D129" s="1">
        <v>4772020</v>
      </c>
      <c r="E129" s="1">
        <v>5222702</v>
      </c>
      <c r="F129" s="1">
        <v>5149806</v>
      </c>
      <c r="G129" s="1">
        <v>5061980</v>
      </c>
      <c r="H129" s="1">
        <v>5122322</v>
      </c>
      <c r="I129" s="1">
        <v>5451317</v>
      </c>
      <c r="J129" s="1">
        <v>5651378</v>
      </c>
      <c r="K129" s="1">
        <v>6118047</v>
      </c>
      <c r="L129" s="1">
        <v>6233866</v>
      </c>
      <c r="M129" s="1">
        <v>6611593</v>
      </c>
      <c r="N129" s="1">
        <v>6760312</v>
      </c>
      <c r="O129" s="1">
        <v>4553821</v>
      </c>
      <c r="P129" s="1">
        <v>7387652</v>
      </c>
      <c r="Q129" s="1">
        <v>7601415</v>
      </c>
    </row>
    <row r="130" spans="1:17" hidden="1" outlineLevel="1" x14ac:dyDescent="0.25">
      <c r="A130" t="s">
        <v>124</v>
      </c>
      <c r="B130" t="s">
        <v>125</v>
      </c>
      <c r="C130" t="s">
        <v>127</v>
      </c>
      <c r="D130" s="1">
        <v>364902</v>
      </c>
      <c r="E130" s="1">
        <v>348550</v>
      </c>
      <c r="F130" s="1">
        <v>267028</v>
      </c>
      <c r="G130" s="1">
        <v>245697</v>
      </c>
      <c r="H130" s="1">
        <v>352061</v>
      </c>
      <c r="I130" s="1">
        <v>367019</v>
      </c>
      <c r="J130" s="1">
        <v>359889</v>
      </c>
      <c r="K130" s="1">
        <v>491128</v>
      </c>
      <c r="L130" s="1">
        <v>538429</v>
      </c>
      <c r="M130" s="1">
        <v>646740</v>
      </c>
      <c r="N130" s="1">
        <v>602544</v>
      </c>
      <c r="O130" s="1">
        <v>374732</v>
      </c>
      <c r="P130" s="1">
        <v>567561</v>
      </c>
      <c r="Q130" s="1">
        <v>619542</v>
      </c>
    </row>
    <row r="131" spans="1:17" hidden="1" outlineLevel="1" x14ac:dyDescent="0.25">
      <c r="A131" t="s">
        <v>124</v>
      </c>
      <c r="B131" t="s">
        <v>125</v>
      </c>
      <c r="C131" t="s">
        <v>128</v>
      </c>
      <c r="D131" s="1">
        <v>133764</v>
      </c>
      <c r="E131" s="1">
        <v>138774</v>
      </c>
      <c r="F131" s="1">
        <v>137384</v>
      </c>
      <c r="G131" s="1">
        <v>136205</v>
      </c>
      <c r="H131" s="1">
        <v>138797</v>
      </c>
      <c r="I131" s="1">
        <v>148955</v>
      </c>
      <c r="J131" s="1">
        <v>159680</v>
      </c>
      <c r="K131" s="1">
        <v>169982</v>
      </c>
      <c r="L131" s="1">
        <v>175117</v>
      </c>
      <c r="M131" s="1">
        <v>175409</v>
      </c>
      <c r="N131" s="1">
        <v>182973</v>
      </c>
      <c r="O131" s="1">
        <v>128095</v>
      </c>
      <c r="P131" s="1">
        <v>204270</v>
      </c>
      <c r="Q131" s="1">
        <v>207960</v>
      </c>
    </row>
    <row r="132" spans="1:17" hidden="1" outlineLevel="1" x14ac:dyDescent="0.25">
      <c r="A132" t="s">
        <v>124</v>
      </c>
      <c r="B132" t="s">
        <v>125</v>
      </c>
      <c r="C132" t="s">
        <v>129</v>
      </c>
      <c r="D132" s="1">
        <v>106457</v>
      </c>
      <c r="E132" s="1">
        <v>67391</v>
      </c>
      <c r="F132" s="1">
        <v>122457</v>
      </c>
      <c r="G132" s="1">
        <v>119951</v>
      </c>
      <c r="H132" s="1">
        <v>116269</v>
      </c>
      <c r="I132" s="1">
        <v>130052</v>
      </c>
      <c r="J132" s="1">
        <v>139670</v>
      </c>
      <c r="K132" s="1">
        <v>150443</v>
      </c>
      <c r="L132" s="1">
        <v>154979</v>
      </c>
      <c r="M132" s="1">
        <v>145034</v>
      </c>
      <c r="N132" s="1">
        <v>177104</v>
      </c>
      <c r="O132">
        <v>0</v>
      </c>
      <c r="P132" s="1">
        <v>201467</v>
      </c>
      <c r="Q132" s="1">
        <v>207260</v>
      </c>
    </row>
    <row r="133" spans="1:17" hidden="1" outlineLevel="1" x14ac:dyDescent="0.25">
      <c r="A133" t="s">
        <v>124</v>
      </c>
      <c r="B133" t="s">
        <v>125</v>
      </c>
      <c r="C133" t="s">
        <v>130</v>
      </c>
      <c r="D133" s="1">
        <v>207123</v>
      </c>
      <c r="E133" s="1">
        <v>89894</v>
      </c>
      <c r="F133" s="1">
        <v>128209</v>
      </c>
      <c r="G133" s="1">
        <v>126756</v>
      </c>
      <c r="H133" s="1">
        <v>82366</v>
      </c>
      <c r="I133" s="1">
        <v>104866</v>
      </c>
      <c r="J133" s="1">
        <v>120855</v>
      </c>
      <c r="K133" s="1">
        <v>90249</v>
      </c>
      <c r="L133" s="1">
        <v>170696</v>
      </c>
      <c r="M133" s="1">
        <v>125652</v>
      </c>
      <c r="N133" s="1">
        <v>136146</v>
      </c>
      <c r="O133" s="1">
        <v>76484</v>
      </c>
      <c r="P133" s="1">
        <v>141990</v>
      </c>
      <c r="Q133" s="1">
        <v>144561</v>
      </c>
    </row>
    <row r="134" spans="1:17" hidden="1" outlineLevel="1" x14ac:dyDescent="0.25">
      <c r="A134" t="s">
        <v>124</v>
      </c>
      <c r="B134" t="s">
        <v>125</v>
      </c>
      <c r="C134" t="s">
        <v>131</v>
      </c>
      <c r="D134" s="1">
        <v>12747</v>
      </c>
      <c r="E134" s="1">
        <v>30392</v>
      </c>
      <c r="F134" s="1">
        <v>61363</v>
      </c>
      <c r="G134" s="1">
        <v>20740</v>
      </c>
      <c r="H134" s="1">
        <v>37222</v>
      </c>
      <c r="I134" s="1">
        <v>25037</v>
      </c>
      <c r="J134" s="1">
        <v>23957</v>
      </c>
      <c r="K134" s="1">
        <v>28522</v>
      </c>
      <c r="L134" s="1">
        <v>80411</v>
      </c>
      <c r="M134" s="1">
        <v>96061</v>
      </c>
      <c r="N134" s="1">
        <v>68154</v>
      </c>
      <c r="O134" s="1">
        <v>26014</v>
      </c>
      <c r="P134" s="1">
        <v>126473</v>
      </c>
      <c r="Q134" s="1">
        <v>34495</v>
      </c>
    </row>
    <row r="135" spans="1:17" hidden="1" outlineLevel="1" x14ac:dyDescent="0.25">
      <c r="A135" t="s">
        <v>124</v>
      </c>
      <c r="B135" t="s">
        <v>125</v>
      </c>
      <c r="C135" t="s">
        <v>132</v>
      </c>
      <c r="D135" s="1">
        <v>39278</v>
      </c>
      <c r="E135" s="1">
        <v>46126</v>
      </c>
      <c r="F135" s="1">
        <v>59833</v>
      </c>
      <c r="G135" s="1">
        <v>59832</v>
      </c>
      <c r="H135" s="1">
        <v>57879</v>
      </c>
      <c r="I135" s="1">
        <v>32225</v>
      </c>
      <c r="J135" s="1">
        <v>43531</v>
      </c>
      <c r="K135" s="1">
        <v>92147</v>
      </c>
      <c r="L135" s="1">
        <v>86254</v>
      </c>
      <c r="M135" s="1">
        <v>90625</v>
      </c>
      <c r="N135" s="1">
        <v>32165</v>
      </c>
      <c r="O135">
        <v>0</v>
      </c>
      <c r="P135">
        <v>0</v>
      </c>
      <c r="Q135">
        <v>0</v>
      </c>
    </row>
    <row r="136" spans="1:17" hidden="1" outlineLevel="1" x14ac:dyDescent="0.25">
      <c r="A136" t="s">
        <v>124</v>
      </c>
      <c r="B136" t="s">
        <v>125</v>
      </c>
      <c r="C136" t="s">
        <v>133</v>
      </c>
      <c r="D136" s="1">
        <v>6793</v>
      </c>
      <c r="E136" s="1">
        <v>6003</v>
      </c>
      <c r="F136" s="1">
        <v>9389</v>
      </c>
      <c r="G136" s="1">
        <v>14287</v>
      </c>
      <c r="H136" s="1">
        <v>16661</v>
      </c>
      <c r="I136" s="1">
        <v>15402</v>
      </c>
      <c r="J136" s="1">
        <v>14040</v>
      </c>
      <c r="K136" s="1">
        <v>11919</v>
      </c>
      <c r="L136" s="1">
        <v>12277</v>
      </c>
      <c r="M136" s="1">
        <v>12424</v>
      </c>
      <c r="N136" s="1">
        <v>17822</v>
      </c>
      <c r="O136" s="1">
        <v>17603</v>
      </c>
      <c r="P136" s="1">
        <v>26055</v>
      </c>
      <c r="Q136" s="1">
        <v>26625</v>
      </c>
    </row>
    <row r="137" spans="1:17" hidden="1" outlineLevel="1" x14ac:dyDescent="0.25">
      <c r="A137" t="s">
        <v>124</v>
      </c>
      <c r="B137" t="s">
        <v>125</v>
      </c>
      <c r="C137" t="s">
        <v>134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 s="1">
        <v>28476</v>
      </c>
      <c r="L137">
        <v>74</v>
      </c>
      <c r="M137">
        <v>0</v>
      </c>
      <c r="N137" s="1">
        <v>3431</v>
      </c>
      <c r="O137" s="1">
        <v>38539</v>
      </c>
      <c r="P137">
        <v>0</v>
      </c>
      <c r="Q137">
        <v>0</v>
      </c>
    </row>
    <row r="138" spans="1:17" hidden="1" outlineLevel="1" x14ac:dyDescent="0.25">
      <c r="A138" t="s">
        <v>124</v>
      </c>
      <c r="B138" t="s">
        <v>125</v>
      </c>
      <c r="C138" t="s">
        <v>135</v>
      </c>
      <c r="D138" s="1">
        <v>3185</v>
      </c>
      <c r="E138" s="1">
        <v>2202</v>
      </c>
      <c r="F138" s="1">
        <v>2110</v>
      </c>
      <c r="G138" s="1">
        <v>1708</v>
      </c>
      <c r="H138" s="1">
        <v>1536</v>
      </c>
      <c r="I138" s="1">
        <v>2526</v>
      </c>
      <c r="J138" s="1">
        <v>5042</v>
      </c>
      <c r="K138" s="1">
        <v>4274</v>
      </c>
      <c r="L138">
        <v>911</v>
      </c>
      <c r="M138">
        <v>900</v>
      </c>
      <c r="N138" s="1">
        <v>1128</v>
      </c>
      <c r="O138">
        <v>0</v>
      </c>
      <c r="P138" s="1">
        <v>16130</v>
      </c>
      <c r="Q138" s="1">
        <v>16610</v>
      </c>
    </row>
    <row r="139" spans="1:17" hidden="1" outlineLevel="1" x14ac:dyDescent="0.25">
      <c r="A139" t="s">
        <v>124</v>
      </c>
      <c r="B139" t="s">
        <v>125</v>
      </c>
      <c r="C139" t="s">
        <v>136</v>
      </c>
      <c r="D139">
        <v>0</v>
      </c>
      <c r="E139">
        <v>-325</v>
      </c>
      <c r="F139">
        <v>0</v>
      </c>
      <c r="G139" s="1">
        <v>2608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</row>
    <row r="140" spans="1:17" collapsed="1" x14ac:dyDescent="0.25">
      <c r="A140" t="s">
        <v>124</v>
      </c>
      <c r="B140" t="s">
        <v>137</v>
      </c>
      <c r="D140" s="1">
        <v>858092</v>
      </c>
      <c r="E140" s="1">
        <v>1142589</v>
      </c>
      <c r="F140" s="1">
        <v>1334182</v>
      </c>
      <c r="G140" s="1">
        <v>1377676</v>
      </c>
      <c r="H140" s="1">
        <v>1290277</v>
      </c>
      <c r="I140" s="1">
        <v>1278513</v>
      </c>
      <c r="J140" s="1">
        <v>1465257</v>
      </c>
      <c r="K140" s="1">
        <v>5302404</v>
      </c>
      <c r="L140" s="1">
        <v>6153419</v>
      </c>
      <c r="M140" s="1">
        <v>5975818</v>
      </c>
      <c r="N140" s="1">
        <v>6846462</v>
      </c>
      <c r="O140" s="1">
        <v>4467878</v>
      </c>
      <c r="P140" s="1">
        <v>7989050</v>
      </c>
      <c r="Q140" s="1">
        <v>7218416</v>
      </c>
    </row>
    <row r="141" spans="1:17" hidden="1" outlineLevel="1" x14ac:dyDescent="0.25">
      <c r="A141" t="s">
        <v>124</v>
      </c>
      <c r="B141" t="s">
        <v>137</v>
      </c>
      <c r="C141" t="s">
        <v>138</v>
      </c>
      <c r="D141" s="1">
        <v>207414</v>
      </c>
      <c r="E141" s="1">
        <v>340242</v>
      </c>
      <c r="F141" s="1">
        <v>516603</v>
      </c>
      <c r="G141" s="1">
        <v>534883</v>
      </c>
      <c r="H141" s="1">
        <v>668133</v>
      </c>
      <c r="I141" s="1">
        <v>698532</v>
      </c>
      <c r="J141" s="1">
        <v>898981</v>
      </c>
      <c r="K141" s="1">
        <v>4698773</v>
      </c>
      <c r="L141" s="1">
        <v>5535682</v>
      </c>
      <c r="M141" s="1">
        <v>5227845</v>
      </c>
      <c r="N141" s="1">
        <v>5431114</v>
      </c>
      <c r="O141" s="1">
        <v>3572777</v>
      </c>
      <c r="P141" s="1">
        <v>6266764</v>
      </c>
      <c r="Q141" s="1">
        <v>6238289</v>
      </c>
    </row>
    <row r="142" spans="1:17" hidden="1" outlineLevel="1" x14ac:dyDescent="0.25">
      <c r="A142" t="s">
        <v>124</v>
      </c>
      <c r="B142" t="s">
        <v>137</v>
      </c>
      <c r="C142" t="s">
        <v>139</v>
      </c>
      <c r="D142" s="1">
        <v>599357</v>
      </c>
      <c r="E142" s="1">
        <v>745199</v>
      </c>
      <c r="F142" s="1">
        <v>763573</v>
      </c>
      <c r="G142" s="1">
        <v>780615</v>
      </c>
      <c r="H142" s="1">
        <v>556348</v>
      </c>
      <c r="I142" s="1">
        <v>529697</v>
      </c>
      <c r="J142" s="1">
        <v>512087</v>
      </c>
      <c r="K142" s="1">
        <v>545601</v>
      </c>
      <c r="L142" s="1">
        <v>559625</v>
      </c>
      <c r="M142" s="1">
        <v>670876</v>
      </c>
      <c r="N142" s="1">
        <v>1350630</v>
      </c>
      <c r="O142" s="1">
        <v>791389</v>
      </c>
      <c r="P142" s="1">
        <v>1091649</v>
      </c>
      <c r="Q142" s="1">
        <v>927177</v>
      </c>
    </row>
    <row r="143" spans="1:17" hidden="1" outlineLevel="1" x14ac:dyDescent="0.25">
      <c r="A143" t="s">
        <v>124</v>
      </c>
      <c r="B143" t="s">
        <v>137</v>
      </c>
      <c r="C143" t="s">
        <v>140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 s="1">
        <v>69175</v>
      </c>
      <c r="P143" s="1">
        <v>577687</v>
      </c>
      <c r="Q143">
        <v>0</v>
      </c>
    </row>
    <row r="144" spans="1:17" hidden="1" outlineLevel="1" x14ac:dyDescent="0.25">
      <c r="A144" t="s">
        <v>124</v>
      </c>
      <c r="B144" t="s">
        <v>137</v>
      </c>
      <c r="C144" t="s">
        <v>141</v>
      </c>
      <c r="D144" s="1">
        <v>32218</v>
      </c>
      <c r="E144" s="1">
        <v>35271</v>
      </c>
      <c r="F144" s="1">
        <v>38660</v>
      </c>
      <c r="G144" s="1">
        <v>38012</v>
      </c>
      <c r="H144" s="1">
        <v>39748</v>
      </c>
      <c r="I144" s="1">
        <v>34572</v>
      </c>
      <c r="J144" s="1">
        <v>38543</v>
      </c>
      <c r="K144" s="1">
        <v>35929</v>
      </c>
      <c r="L144" s="1">
        <v>40965</v>
      </c>
      <c r="M144" s="1">
        <v>44339</v>
      </c>
      <c r="N144" s="1">
        <v>42005</v>
      </c>
      <c r="O144" s="1">
        <v>29474</v>
      </c>
      <c r="P144" s="1">
        <v>41500</v>
      </c>
      <c r="Q144" s="1">
        <v>41500</v>
      </c>
    </row>
    <row r="145" spans="1:18" hidden="1" outlineLevel="1" x14ac:dyDescent="0.25">
      <c r="A145" t="s">
        <v>124</v>
      </c>
      <c r="B145" t="s">
        <v>137</v>
      </c>
      <c r="C145" t="s">
        <v>142</v>
      </c>
      <c r="D145" s="1">
        <v>8654</v>
      </c>
      <c r="E145" s="1">
        <v>9472</v>
      </c>
      <c r="F145" s="1">
        <v>12018</v>
      </c>
      <c r="G145" s="1">
        <v>7853</v>
      </c>
      <c r="H145" s="1">
        <v>13432</v>
      </c>
      <c r="I145" s="1">
        <v>9988</v>
      </c>
      <c r="J145" s="1">
        <v>9486</v>
      </c>
      <c r="K145" s="1">
        <v>9412</v>
      </c>
      <c r="L145" s="1">
        <v>11478</v>
      </c>
      <c r="M145" s="1">
        <v>23197</v>
      </c>
      <c r="N145" s="1">
        <v>15539</v>
      </c>
      <c r="O145">
        <v>768</v>
      </c>
      <c r="P145" s="1">
        <v>1450</v>
      </c>
      <c r="Q145" s="1">
        <v>1450</v>
      </c>
    </row>
    <row r="146" spans="1:18" hidden="1" outlineLevel="1" x14ac:dyDescent="0.25">
      <c r="A146" t="s">
        <v>124</v>
      </c>
      <c r="B146" t="s">
        <v>137</v>
      </c>
      <c r="C146" t="s">
        <v>143</v>
      </c>
      <c r="D146" s="1">
        <v>10510</v>
      </c>
      <c r="E146" s="1">
        <v>12342</v>
      </c>
      <c r="F146" s="1">
        <v>3328</v>
      </c>
      <c r="G146" s="1">
        <v>16313</v>
      </c>
      <c r="H146" s="1">
        <v>12615</v>
      </c>
      <c r="I146" s="1">
        <v>5725</v>
      </c>
      <c r="J146" s="1">
        <v>6160</v>
      </c>
      <c r="K146" s="1">
        <v>12690</v>
      </c>
      <c r="L146" s="1">
        <v>5670</v>
      </c>
      <c r="M146" s="1">
        <v>9561</v>
      </c>
      <c r="N146" s="1">
        <v>7174</v>
      </c>
      <c r="O146" s="1">
        <v>4295</v>
      </c>
      <c r="P146" s="1">
        <v>10000</v>
      </c>
      <c r="Q146" s="1">
        <v>10000</v>
      </c>
    </row>
    <row r="147" spans="1:18" hidden="1" outlineLevel="1" x14ac:dyDescent="0.25">
      <c r="A147" t="s">
        <v>124</v>
      </c>
      <c r="B147" t="s">
        <v>137</v>
      </c>
      <c r="C147" t="s">
        <v>144</v>
      </c>
      <c r="D147">
        <v>-61</v>
      </c>
      <c r="E147">
        <v>64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</row>
    <row r="148" spans="1:18" collapsed="1" x14ac:dyDescent="0.25">
      <c r="A148" t="s">
        <v>124</v>
      </c>
      <c r="B148" t="s">
        <v>145</v>
      </c>
      <c r="D148" s="1">
        <v>1487366</v>
      </c>
      <c r="E148" s="1">
        <v>2850646</v>
      </c>
      <c r="F148" s="1">
        <v>2816182</v>
      </c>
      <c r="G148" s="1">
        <v>2787013</v>
      </c>
      <c r="H148" s="1">
        <v>3000894</v>
      </c>
      <c r="I148" s="1">
        <v>3384234</v>
      </c>
      <c r="J148" s="1">
        <v>3529730</v>
      </c>
      <c r="K148" s="1">
        <v>4057246</v>
      </c>
      <c r="L148" s="1">
        <v>4106872</v>
      </c>
      <c r="M148" s="1">
        <v>4321991</v>
      </c>
      <c r="N148" s="1">
        <v>4439297</v>
      </c>
      <c r="O148" s="1">
        <v>3138728</v>
      </c>
      <c r="P148" s="1">
        <v>5364960</v>
      </c>
      <c r="Q148" s="1">
        <v>5648924</v>
      </c>
      <c r="R148" s="19"/>
    </row>
    <row r="149" spans="1:18" hidden="1" outlineLevel="1" x14ac:dyDescent="0.25">
      <c r="A149" t="s">
        <v>124</v>
      </c>
      <c r="B149" t="s">
        <v>145</v>
      </c>
      <c r="C149" s="20" t="s">
        <v>146</v>
      </c>
      <c r="D149" s="1">
        <v>930148</v>
      </c>
      <c r="E149" s="1">
        <v>1105748</v>
      </c>
      <c r="F149" s="1">
        <v>1071696</v>
      </c>
      <c r="G149" s="1">
        <v>1081304</v>
      </c>
      <c r="H149" s="1">
        <v>1229175</v>
      </c>
      <c r="I149" s="1">
        <v>1256281</v>
      </c>
      <c r="J149" s="1">
        <v>1308884</v>
      </c>
      <c r="K149" s="1">
        <v>1315775</v>
      </c>
      <c r="L149" s="1">
        <v>1323482</v>
      </c>
      <c r="M149" s="1">
        <v>1588750</v>
      </c>
      <c r="N149" s="1">
        <v>1679477</v>
      </c>
      <c r="O149" s="1">
        <v>1148386</v>
      </c>
      <c r="P149" s="1">
        <v>1901440</v>
      </c>
      <c r="Q149" s="1">
        <v>2090160</v>
      </c>
    </row>
    <row r="150" spans="1:18" hidden="1" outlineLevel="1" x14ac:dyDescent="0.25">
      <c r="A150" t="s">
        <v>124</v>
      </c>
      <c r="B150" t="s">
        <v>145</v>
      </c>
      <c r="C150" s="20" t="s">
        <v>147</v>
      </c>
      <c r="D150">
        <v>0</v>
      </c>
      <c r="E150" s="1">
        <v>816250</v>
      </c>
      <c r="F150" s="1">
        <v>816138</v>
      </c>
      <c r="G150" s="1">
        <v>753897</v>
      </c>
      <c r="H150" s="1">
        <v>772138</v>
      </c>
      <c r="I150" s="1">
        <v>1044749</v>
      </c>
      <c r="J150" s="1">
        <v>1073796</v>
      </c>
      <c r="K150" s="1">
        <v>1479306</v>
      </c>
      <c r="L150" s="1">
        <v>1184750</v>
      </c>
      <c r="M150" s="1">
        <v>1370523</v>
      </c>
      <c r="N150" s="1">
        <v>1318180</v>
      </c>
      <c r="O150" s="1">
        <v>1082889</v>
      </c>
      <c r="P150" s="1">
        <v>1907122</v>
      </c>
      <c r="Q150" s="1">
        <v>1948508</v>
      </c>
    </row>
    <row r="151" spans="1:18" hidden="1" outlineLevel="1" x14ac:dyDescent="0.25">
      <c r="A151" t="s">
        <v>124</v>
      </c>
      <c r="B151" t="s">
        <v>145</v>
      </c>
      <c r="C151" s="20" t="s">
        <v>148</v>
      </c>
      <c r="D151" s="1">
        <v>425713</v>
      </c>
      <c r="E151" s="1">
        <v>445790</v>
      </c>
      <c r="F151" s="1">
        <v>441119</v>
      </c>
      <c r="G151" s="1">
        <v>432574</v>
      </c>
      <c r="H151" s="1">
        <v>444112</v>
      </c>
      <c r="I151" s="1">
        <v>472139</v>
      </c>
      <c r="J151" s="1">
        <v>490563</v>
      </c>
      <c r="K151" s="1">
        <v>540895</v>
      </c>
      <c r="L151" s="1">
        <v>556919</v>
      </c>
      <c r="M151" s="1">
        <v>582509</v>
      </c>
      <c r="N151" s="1">
        <v>599437</v>
      </c>
      <c r="O151" s="1">
        <v>390677</v>
      </c>
      <c r="P151" s="1">
        <v>646791</v>
      </c>
      <c r="Q151" s="1">
        <v>669927</v>
      </c>
    </row>
    <row r="152" spans="1:18" hidden="1" outlineLevel="1" x14ac:dyDescent="0.25">
      <c r="A152" t="s">
        <v>124</v>
      </c>
      <c r="B152" t="s">
        <v>145</v>
      </c>
      <c r="C152" s="20" t="s">
        <v>149</v>
      </c>
      <c r="D152">
        <v>0</v>
      </c>
      <c r="E152" s="1">
        <v>343813</v>
      </c>
      <c r="F152" s="1">
        <v>340818</v>
      </c>
      <c r="G152" s="1">
        <v>330868</v>
      </c>
      <c r="H152" s="1">
        <v>341707</v>
      </c>
      <c r="I152" s="1">
        <v>363791</v>
      </c>
      <c r="J152" s="1">
        <v>381143</v>
      </c>
      <c r="K152" s="1">
        <v>420898</v>
      </c>
      <c r="L152" s="1">
        <v>430875</v>
      </c>
      <c r="M152" s="1">
        <v>457708</v>
      </c>
      <c r="N152" s="1">
        <v>460092</v>
      </c>
      <c r="O152" s="1">
        <v>296624</v>
      </c>
      <c r="P152" s="1">
        <v>514631</v>
      </c>
      <c r="Q152" s="1">
        <v>525733</v>
      </c>
    </row>
    <row r="153" spans="1:18" hidden="1" outlineLevel="1" x14ac:dyDescent="0.25">
      <c r="A153" t="s">
        <v>124</v>
      </c>
      <c r="B153" t="s">
        <v>145</v>
      </c>
      <c r="C153" s="20" t="s">
        <v>150</v>
      </c>
      <c r="D153" s="1">
        <v>131506</v>
      </c>
      <c r="E153" s="1">
        <v>139046</v>
      </c>
      <c r="F153" s="1">
        <v>137545</v>
      </c>
      <c r="G153" s="1">
        <v>130269</v>
      </c>
      <c r="H153" s="1">
        <v>132152</v>
      </c>
      <c r="I153" s="1">
        <v>143269</v>
      </c>
      <c r="J153" s="1">
        <v>147731</v>
      </c>
      <c r="K153" s="1">
        <v>159992</v>
      </c>
      <c r="L153" s="1">
        <v>157947</v>
      </c>
      <c r="M153" s="1">
        <v>159110</v>
      </c>
      <c r="N153" s="1">
        <v>164250</v>
      </c>
      <c r="O153" s="1">
        <v>91751</v>
      </c>
      <c r="P153" s="1">
        <v>176440</v>
      </c>
      <c r="Q153" s="1">
        <v>192420</v>
      </c>
    </row>
    <row r="154" spans="1:18" hidden="1" outlineLevel="1" x14ac:dyDescent="0.25">
      <c r="A154" t="s">
        <v>124</v>
      </c>
      <c r="B154" t="s">
        <v>145</v>
      </c>
      <c r="C154" t="s">
        <v>151</v>
      </c>
      <c r="D154">
        <v>0</v>
      </c>
      <c r="E154">
        <v>0</v>
      </c>
      <c r="F154" s="1">
        <v>8866</v>
      </c>
      <c r="G154" s="1">
        <v>58100</v>
      </c>
      <c r="H154" s="1">
        <v>81610</v>
      </c>
      <c r="I154" s="1">
        <v>104005</v>
      </c>
      <c r="J154" s="1">
        <v>127613</v>
      </c>
      <c r="K154" s="1">
        <v>140380</v>
      </c>
      <c r="L154" s="1">
        <v>144098</v>
      </c>
      <c r="M154" s="1">
        <v>151242</v>
      </c>
      <c r="N154" s="1">
        <v>175276</v>
      </c>
      <c r="O154" s="1">
        <v>101164</v>
      </c>
      <c r="P154" s="1">
        <v>171606</v>
      </c>
      <c r="Q154" s="1">
        <v>175246</v>
      </c>
    </row>
    <row r="155" spans="1:18" hidden="1" outlineLevel="1" x14ac:dyDescent="0.25">
      <c r="A155" t="s">
        <v>124</v>
      </c>
      <c r="B155" t="s">
        <v>145</v>
      </c>
      <c r="C155" t="s">
        <v>152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 s="1">
        <v>308801</v>
      </c>
      <c r="M155">
        <v>0</v>
      </c>
      <c r="N155">
        <v>0</v>
      </c>
      <c r="O155">
        <v>0</v>
      </c>
      <c r="P155">
        <v>0</v>
      </c>
      <c r="Q155">
        <v>0</v>
      </c>
    </row>
    <row r="156" spans="1:18" hidden="1" outlineLevel="1" x14ac:dyDescent="0.25">
      <c r="A156" t="s">
        <v>124</v>
      </c>
      <c r="B156" t="s">
        <v>145</v>
      </c>
      <c r="C156" t="s">
        <v>153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 s="1">
        <v>12119</v>
      </c>
      <c r="N156" s="1">
        <v>40209</v>
      </c>
      <c r="O156" s="1">
        <v>24690</v>
      </c>
      <c r="P156" s="1">
        <v>44430</v>
      </c>
      <c r="Q156" s="1">
        <v>44430</v>
      </c>
    </row>
    <row r="157" spans="1:18" hidden="1" outlineLevel="1" x14ac:dyDescent="0.25">
      <c r="A157" t="s">
        <v>124</v>
      </c>
      <c r="B157" t="s">
        <v>145</v>
      </c>
      <c r="C157" t="s">
        <v>154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32</v>
      </c>
      <c r="N157" s="1">
        <v>2377</v>
      </c>
      <c r="O157" s="1">
        <v>2548</v>
      </c>
      <c r="P157" s="1">
        <v>2500</v>
      </c>
      <c r="Q157" s="1">
        <v>2500</v>
      </c>
    </row>
    <row r="158" spans="1:18" collapsed="1" x14ac:dyDescent="0.25">
      <c r="A158" t="s">
        <v>124</v>
      </c>
      <c r="B158" t="s">
        <v>155</v>
      </c>
      <c r="D158" s="1">
        <v>2307883</v>
      </c>
      <c r="E158" s="1">
        <v>2437153</v>
      </c>
      <c r="F158" s="1">
        <v>2563758</v>
      </c>
      <c r="G158" s="1">
        <v>2849576</v>
      </c>
      <c r="H158" s="1">
        <v>2659378</v>
      </c>
      <c r="I158" s="1">
        <v>2295804</v>
      </c>
      <c r="J158" s="1">
        <v>2419875</v>
      </c>
      <c r="K158" s="1">
        <v>2481920</v>
      </c>
      <c r="L158" s="1">
        <v>2380900</v>
      </c>
      <c r="M158" s="1">
        <v>2537422</v>
      </c>
      <c r="N158" s="1">
        <v>2608469</v>
      </c>
      <c r="O158" s="1">
        <v>1489752</v>
      </c>
      <c r="P158" s="1">
        <v>2610592</v>
      </c>
      <c r="Q158" s="1">
        <v>2629469</v>
      </c>
    </row>
    <row r="159" spans="1:18" hidden="1" outlineLevel="1" x14ac:dyDescent="0.25">
      <c r="A159" t="s">
        <v>124</v>
      </c>
      <c r="B159" t="s">
        <v>155</v>
      </c>
      <c r="C159" t="s">
        <v>156</v>
      </c>
      <c r="D159" s="1">
        <v>1196797</v>
      </c>
      <c r="E159" s="1">
        <v>1226797</v>
      </c>
      <c r="F159" s="1">
        <v>1262582</v>
      </c>
      <c r="G159" s="1">
        <v>1262582</v>
      </c>
      <c r="H159" s="1">
        <v>1262582</v>
      </c>
      <c r="I159" s="1">
        <v>1252200</v>
      </c>
      <c r="J159" s="1">
        <v>1252200</v>
      </c>
      <c r="K159" s="1">
        <v>1276520</v>
      </c>
      <c r="L159" s="1">
        <v>1301320</v>
      </c>
      <c r="M159" s="1">
        <v>1364580</v>
      </c>
      <c r="N159" s="1">
        <v>1431020</v>
      </c>
      <c r="O159" s="1">
        <v>837099</v>
      </c>
      <c r="P159" s="1">
        <v>1435026</v>
      </c>
      <c r="Q159" s="1">
        <v>1435026</v>
      </c>
    </row>
    <row r="160" spans="1:18" hidden="1" outlineLevel="1" x14ac:dyDescent="0.25">
      <c r="A160" t="s">
        <v>124</v>
      </c>
      <c r="B160" t="s">
        <v>155</v>
      </c>
      <c r="C160" t="s">
        <v>157</v>
      </c>
      <c r="D160" s="1">
        <v>322788</v>
      </c>
      <c r="E160" s="1">
        <v>237895</v>
      </c>
      <c r="F160" s="1">
        <v>292676</v>
      </c>
      <c r="G160" s="1">
        <v>530654</v>
      </c>
      <c r="H160" s="1">
        <v>320654</v>
      </c>
      <c r="I160" s="1">
        <v>325655</v>
      </c>
      <c r="J160" s="1">
        <v>326389</v>
      </c>
      <c r="K160" s="1">
        <v>353563</v>
      </c>
      <c r="L160" s="1">
        <v>353563</v>
      </c>
      <c r="M160" s="1">
        <v>401970</v>
      </c>
      <c r="N160" s="1">
        <v>401970</v>
      </c>
      <c r="O160" s="1">
        <v>233755</v>
      </c>
      <c r="P160" s="1">
        <v>400723</v>
      </c>
      <c r="Q160" s="1">
        <v>400723</v>
      </c>
    </row>
    <row r="161" spans="1:17" hidden="1" outlineLevel="1" x14ac:dyDescent="0.25">
      <c r="A161" t="s">
        <v>124</v>
      </c>
      <c r="B161" t="s">
        <v>155</v>
      </c>
      <c r="C161" t="s">
        <v>158</v>
      </c>
      <c r="D161" s="1">
        <v>266973</v>
      </c>
      <c r="E161" s="1">
        <v>206375</v>
      </c>
      <c r="F161" s="1">
        <v>203243</v>
      </c>
      <c r="G161" s="1">
        <v>276551</v>
      </c>
      <c r="H161" s="1">
        <v>271100</v>
      </c>
      <c r="I161" s="1">
        <v>244660</v>
      </c>
      <c r="J161" s="1">
        <v>244660</v>
      </c>
      <c r="K161" s="1">
        <v>244660</v>
      </c>
      <c r="L161" s="1">
        <v>244660</v>
      </c>
      <c r="M161" s="1">
        <v>254535</v>
      </c>
      <c r="N161" s="1">
        <v>254535</v>
      </c>
      <c r="O161" s="1">
        <v>148479</v>
      </c>
      <c r="P161" s="1">
        <v>254535</v>
      </c>
      <c r="Q161" s="1">
        <v>254535</v>
      </c>
    </row>
    <row r="162" spans="1:17" hidden="1" outlineLevel="1" x14ac:dyDescent="0.25">
      <c r="A162" t="s">
        <v>124</v>
      </c>
      <c r="B162" t="s">
        <v>155</v>
      </c>
      <c r="C162" t="s">
        <v>159</v>
      </c>
      <c r="D162" s="1">
        <v>257622</v>
      </c>
      <c r="E162" s="1">
        <v>257623</v>
      </c>
      <c r="F162" s="1">
        <v>257873</v>
      </c>
      <c r="G162" s="1">
        <v>257623</v>
      </c>
      <c r="H162" s="1">
        <v>257623</v>
      </c>
      <c r="I162" s="1">
        <v>231000</v>
      </c>
      <c r="J162" s="1">
        <v>231000</v>
      </c>
      <c r="K162" s="1">
        <v>231000</v>
      </c>
      <c r="L162" s="1">
        <v>231000</v>
      </c>
      <c r="M162" s="1">
        <v>244960</v>
      </c>
      <c r="N162" s="1">
        <v>244960</v>
      </c>
      <c r="O162" s="1">
        <v>142893</v>
      </c>
      <c r="P162" s="1">
        <v>244960</v>
      </c>
      <c r="Q162" s="1">
        <v>244960</v>
      </c>
    </row>
    <row r="163" spans="1:17" hidden="1" outlineLevel="1" x14ac:dyDescent="0.25">
      <c r="A163" t="s">
        <v>124</v>
      </c>
      <c r="B163" t="s">
        <v>155</v>
      </c>
      <c r="C163" t="s">
        <v>160</v>
      </c>
      <c r="D163" s="1">
        <v>178148</v>
      </c>
      <c r="E163" s="1">
        <v>146119</v>
      </c>
      <c r="F163" s="1">
        <v>190713</v>
      </c>
      <c r="G163" s="1">
        <v>166908</v>
      </c>
      <c r="H163" s="1">
        <v>189398</v>
      </c>
      <c r="I163" s="1">
        <v>149246</v>
      </c>
      <c r="J163" s="1">
        <v>270240</v>
      </c>
      <c r="K163" s="1">
        <v>281861</v>
      </c>
      <c r="L163" s="1">
        <v>152778</v>
      </c>
      <c r="M163" s="1">
        <v>155991</v>
      </c>
      <c r="N163" s="1">
        <v>168913</v>
      </c>
      <c r="O163" s="1">
        <v>62412</v>
      </c>
      <c r="P163" s="1">
        <v>174441</v>
      </c>
      <c r="Q163" s="1">
        <v>192643</v>
      </c>
    </row>
    <row r="164" spans="1:17" hidden="1" outlineLevel="1" x14ac:dyDescent="0.25">
      <c r="A164" t="s">
        <v>124</v>
      </c>
      <c r="B164" t="s">
        <v>155</v>
      </c>
      <c r="C164" t="s">
        <v>161</v>
      </c>
      <c r="D164">
        <v>0</v>
      </c>
      <c r="E164" s="1">
        <v>273700</v>
      </c>
      <c r="F164" s="1">
        <v>273700</v>
      </c>
      <c r="G164" s="1">
        <v>273700</v>
      </c>
      <c r="H164" s="1">
        <v>273700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</row>
    <row r="165" spans="1:17" hidden="1" outlineLevel="1" x14ac:dyDescent="0.25">
      <c r="A165" t="s">
        <v>124</v>
      </c>
      <c r="B165" t="s">
        <v>155</v>
      </c>
      <c r="C165" t="s">
        <v>162</v>
      </c>
      <c r="D165" s="1">
        <v>62315</v>
      </c>
      <c r="E165" s="1">
        <v>64100</v>
      </c>
      <c r="F165" s="1">
        <v>62315</v>
      </c>
      <c r="G165" s="1">
        <v>62315</v>
      </c>
      <c r="H165" s="1">
        <v>62315</v>
      </c>
      <c r="I165" s="1">
        <v>71135</v>
      </c>
      <c r="J165" s="1">
        <v>71135</v>
      </c>
      <c r="K165" s="1">
        <v>71135</v>
      </c>
      <c r="L165" s="1">
        <v>71135</v>
      </c>
      <c r="M165" s="1">
        <v>72557</v>
      </c>
      <c r="N165" s="1">
        <v>74009</v>
      </c>
      <c r="O165" s="1">
        <v>42749</v>
      </c>
      <c r="P165" s="1">
        <v>73284</v>
      </c>
      <c r="Q165" s="1">
        <v>73284</v>
      </c>
    </row>
    <row r="166" spans="1:17" hidden="1" outlineLevel="1" x14ac:dyDescent="0.25">
      <c r="A166" t="s">
        <v>124</v>
      </c>
      <c r="B166" t="s">
        <v>155</v>
      </c>
      <c r="C166" t="s">
        <v>163</v>
      </c>
      <c r="D166" s="1">
        <v>14176</v>
      </c>
      <c r="E166" s="1">
        <v>14885</v>
      </c>
      <c r="F166" s="1">
        <v>17635</v>
      </c>
      <c r="G166" s="1">
        <v>16798</v>
      </c>
      <c r="H166" s="1">
        <v>18599</v>
      </c>
      <c r="I166" s="1">
        <v>19268</v>
      </c>
      <c r="J166" s="1">
        <v>20457</v>
      </c>
      <c r="K166" s="1">
        <v>20594</v>
      </c>
      <c r="L166" s="1">
        <v>21652</v>
      </c>
      <c r="M166" s="1">
        <v>39565</v>
      </c>
      <c r="N166" s="1">
        <v>29618</v>
      </c>
      <c r="O166" s="1">
        <v>19420</v>
      </c>
      <c r="P166" s="1">
        <v>24673</v>
      </c>
      <c r="Q166" s="1">
        <v>25348</v>
      </c>
    </row>
    <row r="167" spans="1:17" hidden="1" outlineLevel="1" x14ac:dyDescent="0.25">
      <c r="A167" t="s">
        <v>124</v>
      </c>
      <c r="B167" t="s">
        <v>155</v>
      </c>
      <c r="C167" t="s">
        <v>164</v>
      </c>
      <c r="D167" s="1">
        <v>1591</v>
      </c>
      <c r="E167" s="1">
        <v>2072</v>
      </c>
      <c r="F167" s="1">
        <v>2132</v>
      </c>
      <c r="G167" s="1">
        <v>2442</v>
      </c>
      <c r="H167" s="1">
        <v>3367</v>
      </c>
      <c r="I167" s="1">
        <v>2589</v>
      </c>
      <c r="J167" s="1">
        <v>3791</v>
      </c>
      <c r="K167" s="1">
        <v>2587</v>
      </c>
      <c r="L167" s="1">
        <v>3651</v>
      </c>
      <c r="M167" s="1">
        <v>3264</v>
      </c>
      <c r="N167" s="1">
        <v>3433</v>
      </c>
      <c r="O167" s="1">
        <v>2945</v>
      </c>
      <c r="P167" s="1">
        <v>2950</v>
      </c>
      <c r="Q167" s="1">
        <v>2950</v>
      </c>
    </row>
    <row r="168" spans="1:17" hidden="1" outlineLevel="1" x14ac:dyDescent="0.25">
      <c r="A168" t="s">
        <v>124</v>
      </c>
      <c r="B168" t="s">
        <v>155</v>
      </c>
      <c r="C168" t="s">
        <v>139</v>
      </c>
      <c r="D168" s="1">
        <v>7473</v>
      </c>
      <c r="E168" s="1">
        <v>7588</v>
      </c>
      <c r="F168">
        <v>890</v>
      </c>
      <c r="G168">
        <v>3</v>
      </c>
      <c r="H168">
        <v>40</v>
      </c>
      <c r="I168">
        <v>51</v>
      </c>
      <c r="J168">
        <v>4</v>
      </c>
      <c r="K168">
        <v>0</v>
      </c>
      <c r="L168">
        <v>12</v>
      </c>
      <c r="M168">
        <v>0</v>
      </c>
      <c r="N168">
        <v>11</v>
      </c>
      <c r="O168">
        <v>0</v>
      </c>
      <c r="P168">
        <v>0</v>
      </c>
      <c r="Q168">
        <v>0</v>
      </c>
    </row>
    <row r="169" spans="1:17" hidden="1" outlineLevel="1" x14ac:dyDescent="0.25">
      <c r="A169" t="s">
        <v>124</v>
      </c>
      <c r="B169" t="s">
        <v>155</v>
      </c>
      <c r="C169" t="s">
        <v>165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 s="1">
        <v>1129</v>
      </c>
      <c r="M169">
        <v>0</v>
      </c>
      <c r="N169">
        <v>0</v>
      </c>
      <c r="O169">
        <v>0</v>
      </c>
      <c r="P169">
        <v>0</v>
      </c>
      <c r="Q169">
        <v>0</v>
      </c>
    </row>
    <row r="170" spans="1:17" collapsed="1" x14ac:dyDescent="0.25">
      <c r="A170" t="s">
        <v>124</v>
      </c>
      <c r="B170" t="s">
        <v>166</v>
      </c>
      <c r="D170" s="1">
        <v>617764</v>
      </c>
      <c r="E170" s="1">
        <v>633053</v>
      </c>
      <c r="F170" s="1">
        <v>659351</v>
      </c>
      <c r="G170" s="1">
        <v>674422</v>
      </c>
      <c r="H170" s="1">
        <v>690023</v>
      </c>
      <c r="I170" s="1">
        <v>723297</v>
      </c>
      <c r="J170" s="1">
        <v>746813</v>
      </c>
      <c r="K170" s="1">
        <v>770238</v>
      </c>
      <c r="L170" s="1">
        <v>788711</v>
      </c>
      <c r="M170" s="1">
        <v>872721</v>
      </c>
      <c r="N170" s="1">
        <v>889960</v>
      </c>
      <c r="O170" s="1">
        <v>673709</v>
      </c>
      <c r="P170" s="1">
        <v>1098776</v>
      </c>
      <c r="Q170" s="1">
        <v>936815</v>
      </c>
    </row>
    <row r="171" spans="1:17" hidden="1" outlineLevel="1" x14ac:dyDescent="0.25">
      <c r="A171" t="s">
        <v>124</v>
      </c>
      <c r="B171" t="s">
        <v>166</v>
      </c>
      <c r="C171" t="s">
        <v>167</v>
      </c>
      <c r="D171" s="1">
        <v>504414</v>
      </c>
      <c r="E171" s="1">
        <v>527519</v>
      </c>
      <c r="F171" s="1">
        <v>550610</v>
      </c>
      <c r="G171" s="1">
        <v>555817</v>
      </c>
      <c r="H171" s="1">
        <v>571455</v>
      </c>
      <c r="I171" s="1">
        <v>591361</v>
      </c>
      <c r="J171" s="1">
        <v>623419</v>
      </c>
      <c r="K171" s="1">
        <v>643005</v>
      </c>
      <c r="L171" s="1">
        <v>661739</v>
      </c>
      <c r="M171" s="1">
        <v>741608</v>
      </c>
      <c r="N171" s="1">
        <v>755819</v>
      </c>
      <c r="O171" s="1">
        <v>539709</v>
      </c>
      <c r="P171" s="1">
        <v>798455</v>
      </c>
      <c r="Q171" s="1">
        <v>802845</v>
      </c>
    </row>
    <row r="172" spans="1:17" hidden="1" outlineLevel="1" x14ac:dyDescent="0.25">
      <c r="A172" t="s">
        <v>124</v>
      </c>
      <c r="B172" t="s">
        <v>166</v>
      </c>
      <c r="C172" t="s">
        <v>168</v>
      </c>
      <c r="D172" s="1">
        <v>113300</v>
      </c>
      <c r="E172" s="1">
        <v>105400</v>
      </c>
      <c r="F172" s="1">
        <v>108562</v>
      </c>
      <c r="G172" s="1">
        <v>118342</v>
      </c>
      <c r="H172" s="1">
        <v>118342</v>
      </c>
      <c r="I172" s="1">
        <v>120710</v>
      </c>
      <c r="J172" s="1">
        <v>123125</v>
      </c>
      <c r="K172" s="1">
        <v>126988</v>
      </c>
      <c r="L172" s="1">
        <v>126700</v>
      </c>
      <c r="M172" s="1">
        <v>130660</v>
      </c>
      <c r="N172" s="1">
        <v>133273</v>
      </c>
      <c r="O172" s="1">
        <v>134000</v>
      </c>
      <c r="P172" s="1">
        <v>133970</v>
      </c>
      <c r="Q172" s="1">
        <v>133970</v>
      </c>
    </row>
    <row r="173" spans="1:17" hidden="1" outlineLevel="1" x14ac:dyDescent="0.25">
      <c r="A173" t="s">
        <v>124</v>
      </c>
      <c r="B173" t="s">
        <v>166</v>
      </c>
      <c r="C173" t="s">
        <v>169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 s="1">
        <v>166351</v>
      </c>
      <c r="Q173">
        <v>0</v>
      </c>
    </row>
    <row r="174" spans="1:17" hidden="1" outlineLevel="1" x14ac:dyDescent="0.25">
      <c r="A174" t="s">
        <v>124</v>
      </c>
      <c r="B174" t="s">
        <v>166</v>
      </c>
      <c r="C174" t="s">
        <v>170</v>
      </c>
      <c r="D174">
        <v>0</v>
      </c>
      <c r="E174">
        <v>0</v>
      </c>
      <c r="F174">
        <v>0</v>
      </c>
      <c r="G174">
        <v>0</v>
      </c>
      <c r="H174">
        <v>0</v>
      </c>
      <c r="I174" s="1">
        <v>10932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</row>
    <row r="175" spans="1:17" hidden="1" outlineLevel="1" x14ac:dyDescent="0.25">
      <c r="A175" t="s">
        <v>124</v>
      </c>
      <c r="B175" t="s">
        <v>166</v>
      </c>
      <c r="C175" t="s">
        <v>171</v>
      </c>
      <c r="D175">
        <v>50</v>
      </c>
      <c r="E175">
        <v>134</v>
      </c>
      <c r="F175">
        <v>179</v>
      </c>
      <c r="G175">
        <v>263</v>
      </c>
      <c r="H175">
        <v>226</v>
      </c>
      <c r="I175">
        <v>294</v>
      </c>
      <c r="J175">
        <v>269</v>
      </c>
      <c r="K175">
        <v>245</v>
      </c>
      <c r="L175">
        <v>272</v>
      </c>
      <c r="M175">
        <v>453</v>
      </c>
      <c r="N175">
        <v>868</v>
      </c>
      <c r="O175">
        <v>0</v>
      </c>
      <c r="P175">
        <v>0</v>
      </c>
      <c r="Q175">
        <v>0</v>
      </c>
    </row>
    <row r="176" spans="1:17" collapsed="1" x14ac:dyDescent="0.25">
      <c r="A176" t="s">
        <v>124</v>
      </c>
      <c r="B176" t="s">
        <v>172</v>
      </c>
      <c r="D176" s="1">
        <v>234227</v>
      </c>
      <c r="E176" s="1">
        <v>225790</v>
      </c>
      <c r="F176" s="1">
        <v>196190</v>
      </c>
      <c r="G176" s="1">
        <v>197238</v>
      </c>
      <c r="H176" s="1">
        <v>221001</v>
      </c>
      <c r="I176" s="1">
        <v>280939</v>
      </c>
      <c r="J176" s="1">
        <v>270326</v>
      </c>
      <c r="K176" s="1">
        <v>250352</v>
      </c>
      <c r="L176" s="1">
        <v>251908</v>
      </c>
      <c r="M176" s="1">
        <v>229840</v>
      </c>
      <c r="N176" s="1">
        <v>243230</v>
      </c>
      <c r="O176" s="1">
        <v>158026</v>
      </c>
      <c r="P176" s="1">
        <v>327195</v>
      </c>
      <c r="Q176" s="1">
        <v>332595</v>
      </c>
    </row>
    <row r="177" spans="1:17" hidden="1" outlineLevel="1" x14ac:dyDescent="0.25">
      <c r="A177" t="s">
        <v>124</v>
      </c>
      <c r="B177" t="s">
        <v>172</v>
      </c>
      <c r="C177" t="s">
        <v>173</v>
      </c>
      <c r="D177" s="1">
        <v>106812</v>
      </c>
      <c r="E177" s="1">
        <v>107457</v>
      </c>
      <c r="F177" s="1">
        <v>90227</v>
      </c>
      <c r="G177" s="1">
        <v>88382</v>
      </c>
      <c r="H177" s="1">
        <v>110931</v>
      </c>
      <c r="I177" s="1">
        <v>145793</v>
      </c>
      <c r="J177" s="1">
        <v>142914</v>
      </c>
      <c r="K177" s="1">
        <v>117665</v>
      </c>
      <c r="L177" s="1">
        <v>92816</v>
      </c>
      <c r="M177" s="1">
        <v>69674</v>
      </c>
      <c r="N177" s="1">
        <v>71378</v>
      </c>
      <c r="O177" s="1">
        <v>48485</v>
      </c>
      <c r="P177" s="1">
        <v>124445</v>
      </c>
      <c r="Q177" s="1">
        <v>126745</v>
      </c>
    </row>
    <row r="178" spans="1:17" hidden="1" outlineLevel="1" x14ac:dyDescent="0.25">
      <c r="A178" t="s">
        <v>124</v>
      </c>
      <c r="B178" t="s">
        <v>172</v>
      </c>
      <c r="C178" t="s">
        <v>174</v>
      </c>
      <c r="D178" s="1">
        <v>25916</v>
      </c>
      <c r="E178" s="1">
        <v>19486</v>
      </c>
      <c r="F178" s="1">
        <v>29236</v>
      </c>
      <c r="G178" s="1">
        <v>23548</v>
      </c>
      <c r="H178" s="1">
        <v>21462</v>
      </c>
      <c r="I178" s="1">
        <v>31681</v>
      </c>
      <c r="J178" s="1">
        <v>31676</v>
      </c>
      <c r="K178" s="1">
        <v>27662</v>
      </c>
      <c r="L178" s="1">
        <v>29952</v>
      </c>
      <c r="M178" s="1">
        <v>40737</v>
      </c>
      <c r="N178" s="1">
        <v>44805</v>
      </c>
      <c r="O178" s="1">
        <v>36864</v>
      </c>
      <c r="P178" s="1">
        <v>41000</v>
      </c>
      <c r="Q178" s="1">
        <v>41000</v>
      </c>
    </row>
    <row r="179" spans="1:17" hidden="1" outlineLevel="1" x14ac:dyDescent="0.25">
      <c r="A179" t="s">
        <v>124</v>
      </c>
      <c r="B179" t="s">
        <v>172</v>
      </c>
      <c r="C179" t="s">
        <v>175</v>
      </c>
      <c r="D179" s="1">
        <v>27894</v>
      </c>
      <c r="E179" s="1">
        <v>25603</v>
      </c>
      <c r="F179" s="1">
        <v>26616</v>
      </c>
      <c r="G179" s="1">
        <v>30298</v>
      </c>
      <c r="H179" s="1">
        <v>27579</v>
      </c>
      <c r="I179" s="1">
        <v>25505</v>
      </c>
      <c r="J179" s="1">
        <v>27030</v>
      </c>
      <c r="K179" s="1">
        <v>25832</v>
      </c>
      <c r="L179" s="1">
        <v>25704</v>
      </c>
      <c r="M179" s="1">
        <v>27405</v>
      </c>
      <c r="N179" s="1">
        <v>26844</v>
      </c>
      <c r="O179" s="1">
        <v>18373</v>
      </c>
      <c r="P179" s="1">
        <v>28000</v>
      </c>
      <c r="Q179" s="1">
        <v>30000</v>
      </c>
    </row>
    <row r="180" spans="1:17" hidden="1" outlineLevel="1" x14ac:dyDescent="0.25">
      <c r="A180" t="s">
        <v>124</v>
      </c>
      <c r="B180" t="s">
        <v>172</v>
      </c>
      <c r="C180" t="s">
        <v>176</v>
      </c>
      <c r="D180" s="1">
        <v>2579</v>
      </c>
      <c r="E180" s="1">
        <v>11210</v>
      </c>
      <c r="F180" s="1">
        <v>1950</v>
      </c>
      <c r="G180" s="1">
        <v>7698</v>
      </c>
      <c r="H180" s="1">
        <v>11890</v>
      </c>
      <c r="I180" s="1">
        <v>13867</v>
      </c>
      <c r="J180" s="1">
        <v>15552</v>
      </c>
      <c r="K180" s="1">
        <v>32361</v>
      </c>
      <c r="L180" s="1">
        <v>39863</v>
      </c>
      <c r="M180" s="1">
        <v>42981</v>
      </c>
      <c r="N180" s="1">
        <v>42651</v>
      </c>
      <c r="O180" s="1">
        <v>25632</v>
      </c>
      <c r="P180" s="1">
        <v>49700</v>
      </c>
      <c r="Q180" s="1">
        <v>49700</v>
      </c>
    </row>
    <row r="181" spans="1:17" hidden="1" outlineLevel="1" x14ac:dyDescent="0.25">
      <c r="A181" t="s">
        <v>124</v>
      </c>
      <c r="B181" t="s">
        <v>172</v>
      </c>
      <c r="C181" t="s">
        <v>177</v>
      </c>
      <c r="D181" s="1">
        <v>21668</v>
      </c>
      <c r="E181" s="1">
        <v>25347</v>
      </c>
      <c r="F181" s="1">
        <v>19088</v>
      </c>
      <c r="G181" s="1">
        <v>14343</v>
      </c>
      <c r="H181" s="1">
        <v>16577</v>
      </c>
      <c r="I181" s="1">
        <v>25183</v>
      </c>
      <c r="J181" s="1">
        <v>9900</v>
      </c>
      <c r="K181" s="1">
        <v>7279</v>
      </c>
      <c r="L181" s="1">
        <v>8613</v>
      </c>
      <c r="M181" s="1">
        <v>9289</v>
      </c>
      <c r="N181" s="1">
        <v>10543</v>
      </c>
      <c r="O181" s="1">
        <v>2505</v>
      </c>
      <c r="P181" s="1">
        <v>4800</v>
      </c>
      <c r="Q181" s="1">
        <v>4800</v>
      </c>
    </row>
    <row r="182" spans="1:17" hidden="1" outlineLevel="1" x14ac:dyDescent="0.25">
      <c r="A182" t="s">
        <v>124</v>
      </c>
      <c r="B182" t="s">
        <v>172</v>
      </c>
      <c r="C182" t="s">
        <v>178</v>
      </c>
      <c r="D182" s="1">
        <v>11450</v>
      </c>
      <c r="E182" s="1">
        <v>11961</v>
      </c>
      <c r="F182" s="1">
        <v>5621</v>
      </c>
      <c r="G182" s="1">
        <v>7505</v>
      </c>
      <c r="H182" s="1">
        <v>3848</v>
      </c>
      <c r="I182" s="1">
        <v>6532</v>
      </c>
      <c r="J182" s="1">
        <v>5861</v>
      </c>
      <c r="K182" s="1">
        <v>8702</v>
      </c>
      <c r="L182" s="1">
        <v>10058</v>
      </c>
      <c r="M182" s="1">
        <v>11027</v>
      </c>
      <c r="N182" s="1">
        <v>9332</v>
      </c>
      <c r="O182" s="1">
        <v>3937</v>
      </c>
      <c r="P182" s="1">
        <v>21200</v>
      </c>
      <c r="Q182" s="1">
        <v>21200</v>
      </c>
    </row>
    <row r="183" spans="1:17" hidden="1" outlineLevel="1" x14ac:dyDescent="0.25">
      <c r="A183" t="s">
        <v>124</v>
      </c>
      <c r="B183" t="s">
        <v>172</v>
      </c>
      <c r="C183" t="s">
        <v>179</v>
      </c>
      <c r="D183" s="1">
        <v>14606</v>
      </c>
      <c r="E183" s="1">
        <v>1224</v>
      </c>
      <c r="F183" s="1">
        <v>1570</v>
      </c>
      <c r="G183" s="1">
        <v>2145</v>
      </c>
      <c r="H183" s="1">
        <v>1726</v>
      </c>
      <c r="I183" s="1">
        <v>2499</v>
      </c>
      <c r="J183" s="1">
        <v>11359</v>
      </c>
      <c r="K183" s="1">
        <v>3390</v>
      </c>
      <c r="L183" s="1">
        <v>8501</v>
      </c>
      <c r="M183" s="1">
        <v>3508</v>
      </c>
      <c r="N183" s="1">
        <v>12926</v>
      </c>
      <c r="O183" s="1">
        <v>6972</v>
      </c>
      <c r="P183" s="1">
        <v>15000</v>
      </c>
      <c r="Q183" s="1">
        <v>15000</v>
      </c>
    </row>
    <row r="184" spans="1:17" hidden="1" outlineLevel="1" x14ac:dyDescent="0.25">
      <c r="A184" t="s">
        <v>124</v>
      </c>
      <c r="B184" t="s">
        <v>172</v>
      </c>
      <c r="C184" t="s">
        <v>180</v>
      </c>
      <c r="D184" s="1">
        <v>8949</v>
      </c>
      <c r="E184" s="1">
        <v>8410</v>
      </c>
      <c r="F184" s="1">
        <v>8799</v>
      </c>
      <c r="G184" s="1">
        <v>7212</v>
      </c>
      <c r="H184" s="1">
        <v>7621</v>
      </c>
      <c r="I184" s="1">
        <v>7424</v>
      </c>
      <c r="J184" s="1">
        <v>6565</v>
      </c>
      <c r="K184" s="1">
        <v>7773</v>
      </c>
      <c r="L184" s="1">
        <v>5583</v>
      </c>
      <c r="M184" s="1">
        <v>5602</v>
      </c>
      <c r="N184" s="1">
        <v>6822</v>
      </c>
      <c r="O184" s="1">
        <v>2869</v>
      </c>
      <c r="P184" s="1">
        <v>6300</v>
      </c>
      <c r="Q184" s="1">
        <v>6700</v>
      </c>
    </row>
    <row r="185" spans="1:17" hidden="1" outlineLevel="1" x14ac:dyDescent="0.25">
      <c r="A185" t="s">
        <v>124</v>
      </c>
      <c r="B185" t="s">
        <v>172</v>
      </c>
      <c r="C185" t="s">
        <v>181</v>
      </c>
      <c r="D185" s="1">
        <v>3960</v>
      </c>
      <c r="E185" s="1">
        <v>5236</v>
      </c>
      <c r="F185" s="1">
        <v>4751</v>
      </c>
      <c r="G185" s="1">
        <v>4986</v>
      </c>
      <c r="H185" s="1">
        <v>5122</v>
      </c>
      <c r="I185" s="1">
        <v>5192</v>
      </c>
      <c r="J185" s="1">
        <v>4979</v>
      </c>
      <c r="K185" s="1">
        <v>6789</v>
      </c>
      <c r="L185" s="1">
        <v>6019</v>
      </c>
      <c r="M185" s="1">
        <v>6791</v>
      </c>
      <c r="N185" s="1">
        <v>7194</v>
      </c>
      <c r="O185" s="1">
        <v>5502</v>
      </c>
      <c r="P185" s="1">
        <v>7350</v>
      </c>
      <c r="Q185" s="1">
        <v>7550</v>
      </c>
    </row>
    <row r="186" spans="1:17" hidden="1" outlineLevel="1" x14ac:dyDescent="0.25">
      <c r="A186" t="s">
        <v>124</v>
      </c>
      <c r="B186" t="s">
        <v>172</v>
      </c>
      <c r="C186" t="s">
        <v>182</v>
      </c>
      <c r="D186" s="1">
        <v>3335</v>
      </c>
      <c r="E186" s="1">
        <v>3414</v>
      </c>
      <c r="F186" s="1">
        <v>3913</v>
      </c>
      <c r="G186" s="1">
        <v>4598</v>
      </c>
      <c r="H186" s="1">
        <v>4659</v>
      </c>
      <c r="I186" s="1">
        <v>4950</v>
      </c>
      <c r="J186" s="1">
        <v>4596</v>
      </c>
      <c r="K186" s="1">
        <v>5404</v>
      </c>
      <c r="L186" s="1">
        <v>7177</v>
      </c>
      <c r="M186" s="1">
        <v>7196</v>
      </c>
      <c r="N186" s="1">
        <v>5945</v>
      </c>
      <c r="O186" s="1">
        <v>3389</v>
      </c>
      <c r="P186" s="1">
        <v>6000</v>
      </c>
      <c r="Q186" s="1">
        <v>6300</v>
      </c>
    </row>
    <row r="187" spans="1:17" hidden="1" outlineLevel="1" x14ac:dyDescent="0.25">
      <c r="A187" t="s">
        <v>124</v>
      </c>
      <c r="B187" t="s">
        <v>172</v>
      </c>
      <c r="C187" t="s">
        <v>183</v>
      </c>
      <c r="D187" s="1">
        <v>3400</v>
      </c>
      <c r="E187">
        <v>0</v>
      </c>
      <c r="F187">
        <v>31</v>
      </c>
      <c r="G187">
        <v>600</v>
      </c>
      <c r="H187">
        <v>601</v>
      </c>
      <c r="I187">
        <v>0</v>
      </c>
      <c r="J187">
        <v>0</v>
      </c>
      <c r="K187" s="1">
        <v>3948</v>
      </c>
      <c r="L187" s="1">
        <v>14384</v>
      </c>
      <c r="M187">
        <v>270</v>
      </c>
      <c r="N187">
        <v>0</v>
      </c>
      <c r="O187">
        <v>245</v>
      </c>
      <c r="P187" s="1">
        <v>16000</v>
      </c>
      <c r="Q187" s="1">
        <v>16000</v>
      </c>
    </row>
    <row r="188" spans="1:17" hidden="1" outlineLevel="1" x14ac:dyDescent="0.25">
      <c r="A188" t="s">
        <v>124</v>
      </c>
      <c r="B188" t="s">
        <v>172</v>
      </c>
      <c r="C188" t="s">
        <v>184</v>
      </c>
      <c r="D188">
        <v>0</v>
      </c>
      <c r="E188">
        <v>0</v>
      </c>
      <c r="F188">
        <v>0</v>
      </c>
      <c r="G188" s="1">
        <v>2541</v>
      </c>
      <c r="H188" s="1">
        <v>5640</v>
      </c>
      <c r="I188" s="1">
        <v>9235</v>
      </c>
      <c r="J188" s="1">
        <v>7226</v>
      </c>
      <c r="K188">
        <v>639</v>
      </c>
      <c r="L188">
        <v>357</v>
      </c>
      <c r="M188" s="1">
        <v>3247</v>
      </c>
      <c r="N188">
        <v>740</v>
      </c>
      <c r="O188" s="1">
        <v>1507</v>
      </c>
      <c r="P188" s="1">
        <v>3850</v>
      </c>
      <c r="Q188" s="1">
        <v>3850</v>
      </c>
    </row>
    <row r="189" spans="1:17" hidden="1" outlineLevel="1" x14ac:dyDescent="0.25">
      <c r="A189" t="s">
        <v>124</v>
      </c>
      <c r="B189" t="s">
        <v>172</v>
      </c>
      <c r="C189" t="s">
        <v>185</v>
      </c>
      <c r="D189" s="1">
        <v>2594</v>
      </c>
      <c r="E189" s="1">
        <v>1735</v>
      </c>
      <c r="F189" s="1">
        <v>2527</v>
      </c>
      <c r="G189" s="1">
        <v>2586</v>
      </c>
      <c r="H189" s="1">
        <v>2490</v>
      </c>
      <c r="I189" s="1">
        <v>3078</v>
      </c>
      <c r="J189" s="1">
        <v>2651</v>
      </c>
      <c r="K189" s="1">
        <v>2908</v>
      </c>
      <c r="L189" s="1">
        <v>2882</v>
      </c>
      <c r="M189" s="1">
        <v>2112</v>
      </c>
      <c r="N189" s="1">
        <v>4051</v>
      </c>
      <c r="O189" s="1">
        <v>1746</v>
      </c>
      <c r="P189" s="1">
        <v>3550</v>
      </c>
      <c r="Q189" s="1">
        <v>3750</v>
      </c>
    </row>
    <row r="190" spans="1:17" hidden="1" outlineLevel="1" x14ac:dyDescent="0.25">
      <c r="A190" t="s">
        <v>124</v>
      </c>
      <c r="B190" t="s">
        <v>172</v>
      </c>
      <c r="C190" t="s">
        <v>186</v>
      </c>
      <c r="D190">
        <v>0</v>
      </c>
      <c r="E190" s="1">
        <v>4122</v>
      </c>
      <c r="F190" s="1">
        <v>1544</v>
      </c>
      <c r="G190">
        <v>291</v>
      </c>
      <c r="H190">
        <v>504</v>
      </c>
      <c r="I190">
        <v>0</v>
      </c>
      <c r="J190">
        <v>18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</row>
    <row r="191" spans="1:17" hidden="1" outlineLevel="1" x14ac:dyDescent="0.25">
      <c r="A191" t="s">
        <v>124</v>
      </c>
      <c r="B191" t="s">
        <v>172</v>
      </c>
      <c r="C191" t="s">
        <v>187</v>
      </c>
      <c r="D191" s="1">
        <v>1063</v>
      </c>
      <c r="E191">
        <v>587</v>
      </c>
      <c r="F191">
        <v>317</v>
      </c>
      <c r="G191">
        <v>504</v>
      </c>
      <c r="H191">
        <v>351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</row>
    <row r="192" spans="1:17" collapsed="1" x14ac:dyDescent="0.25">
      <c r="A192" t="s">
        <v>124</v>
      </c>
      <c r="B192" t="s">
        <v>188</v>
      </c>
      <c r="D192" s="1">
        <v>238990</v>
      </c>
      <c r="E192" s="1">
        <v>201724</v>
      </c>
      <c r="F192" s="1">
        <v>213851</v>
      </c>
      <c r="G192" s="1">
        <v>206426</v>
      </c>
      <c r="H192" s="1">
        <v>146857</v>
      </c>
      <c r="I192" s="1">
        <v>199954</v>
      </c>
      <c r="J192" s="1">
        <v>198526</v>
      </c>
      <c r="K192" s="1">
        <v>281614</v>
      </c>
      <c r="L192" s="1">
        <v>220116</v>
      </c>
      <c r="M192" s="1">
        <v>397684</v>
      </c>
      <c r="N192" s="1">
        <v>240455</v>
      </c>
      <c r="O192" s="1">
        <v>187329</v>
      </c>
      <c r="P192" s="1">
        <v>307097</v>
      </c>
      <c r="Q192" s="1">
        <v>306953</v>
      </c>
    </row>
    <row r="193" spans="1:17" hidden="1" outlineLevel="1" x14ac:dyDescent="0.25">
      <c r="A193" t="s">
        <v>124</v>
      </c>
      <c r="B193" t="s">
        <v>188</v>
      </c>
      <c r="C193" t="s">
        <v>189</v>
      </c>
      <c r="D193" s="1">
        <v>84545</v>
      </c>
      <c r="E193" s="1">
        <v>101188</v>
      </c>
      <c r="F193" s="1">
        <v>127435</v>
      </c>
      <c r="G193" s="1">
        <v>112673</v>
      </c>
      <c r="H193" s="1">
        <v>58459</v>
      </c>
      <c r="I193" s="1">
        <v>66900</v>
      </c>
      <c r="J193" s="1">
        <v>62616</v>
      </c>
      <c r="K193" s="1">
        <v>134018</v>
      </c>
      <c r="L193" s="1">
        <v>70471</v>
      </c>
      <c r="M193" s="1">
        <v>186693</v>
      </c>
      <c r="N193" s="1">
        <v>79654</v>
      </c>
      <c r="O193" s="1">
        <v>46714</v>
      </c>
      <c r="P193" s="1">
        <v>107985</v>
      </c>
      <c r="Q193" s="1">
        <v>105640</v>
      </c>
    </row>
    <row r="194" spans="1:17" hidden="1" outlineLevel="1" x14ac:dyDescent="0.25">
      <c r="A194" t="s">
        <v>124</v>
      </c>
      <c r="B194" t="s">
        <v>188</v>
      </c>
      <c r="C194" t="s">
        <v>190</v>
      </c>
      <c r="D194" s="1">
        <v>71332</v>
      </c>
      <c r="E194" s="1">
        <v>45188</v>
      </c>
      <c r="F194" s="1">
        <v>39794</v>
      </c>
      <c r="G194" s="1">
        <v>34667</v>
      </c>
      <c r="H194" s="1">
        <v>36994</v>
      </c>
      <c r="I194" s="1">
        <v>31756</v>
      </c>
      <c r="J194" s="1">
        <v>63254</v>
      </c>
      <c r="K194" s="1">
        <v>47784</v>
      </c>
      <c r="L194" s="1">
        <v>48029</v>
      </c>
      <c r="M194" s="1">
        <v>68034</v>
      </c>
      <c r="N194" s="1">
        <v>38757</v>
      </c>
      <c r="O194" s="1">
        <v>30075</v>
      </c>
      <c r="P194" s="1">
        <v>61387</v>
      </c>
      <c r="Q194" s="1">
        <v>61388</v>
      </c>
    </row>
    <row r="195" spans="1:17" hidden="1" outlineLevel="1" x14ac:dyDescent="0.25">
      <c r="A195" t="s">
        <v>124</v>
      </c>
      <c r="B195" t="s">
        <v>188</v>
      </c>
      <c r="C195" t="s">
        <v>191</v>
      </c>
      <c r="D195" s="1">
        <v>51702</v>
      </c>
      <c r="E195" s="1">
        <v>26365</v>
      </c>
      <c r="F195" s="1">
        <v>28495</v>
      </c>
      <c r="G195" s="1">
        <v>35721</v>
      </c>
      <c r="H195" s="1">
        <v>28081</v>
      </c>
      <c r="I195" s="1">
        <v>31624</v>
      </c>
      <c r="J195" s="1">
        <v>44039</v>
      </c>
      <c r="K195" s="1">
        <v>41837</v>
      </c>
      <c r="L195" s="1">
        <v>52656</v>
      </c>
      <c r="M195" s="1">
        <v>76684</v>
      </c>
      <c r="N195" s="1">
        <v>66357</v>
      </c>
      <c r="O195" s="1">
        <v>42139</v>
      </c>
      <c r="P195" s="1">
        <v>54275</v>
      </c>
      <c r="Q195" s="1">
        <v>48975</v>
      </c>
    </row>
    <row r="196" spans="1:17" hidden="1" outlineLevel="1" x14ac:dyDescent="0.25">
      <c r="A196" t="s">
        <v>124</v>
      </c>
      <c r="B196" t="s">
        <v>188</v>
      </c>
      <c r="C196" t="s">
        <v>192</v>
      </c>
      <c r="D196" s="1">
        <v>10655</v>
      </c>
      <c r="E196" s="1">
        <v>2742</v>
      </c>
      <c r="F196" s="1">
        <v>3203</v>
      </c>
      <c r="G196" s="1">
        <v>4302</v>
      </c>
      <c r="H196" s="1">
        <v>4010</v>
      </c>
      <c r="I196" s="1">
        <v>42502</v>
      </c>
      <c r="J196" s="1">
        <v>7452</v>
      </c>
      <c r="K196" s="1">
        <v>14904</v>
      </c>
      <c r="L196" s="1">
        <v>4682</v>
      </c>
      <c r="M196" s="1">
        <v>16521</v>
      </c>
      <c r="N196" s="1">
        <v>22239</v>
      </c>
      <c r="O196" s="1">
        <v>9836</v>
      </c>
      <c r="P196" s="1">
        <v>10850</v>
      </c>
      <c r="Q196" s="1">
        <v>16900</v>
      </c>
    </row>
    <row r="197" spans="1:17" hidden="1" outlineLevel="1" x14ac:dyDescent="0.25">
      <c r="A197" t="s">
        <v>124</v>
      </c>
      <c r="B197" t="s">
        <v>188</v>
      </c>
      <c r="C197" t="s">
        <v>193</v>
      </c>
      <c r="D197" s="1">
        <v>5547</v>
      </c>
      <c r="E197" s="1">
        <v>3641</v>
      </c>
      <c r="F197" s="1">
        <v>2025</v>
      </c>
      <c r="G197" s="1">
        <v>2530</v>
      </c>
      <c r="H197" s="1">
        <v>2932</v>
      </c>
      <c r="I197" s="1">
        <v>5369</v>
      </c>
      <c r="J197" s="1">
        <v>7273</v>
      </c>
      <c r="K197" s="1">
        <v>13920</v>
      </c>
      <c r="L197" s="1">
        <v>26169</v>
      </c>
      <c r="M197" s="1">
        <v>21576</v>
      </c>
      <c r="N197" s="1">
        <v>12919</v>
      </c>
      <c r="O197" s="1">
        <v>2425</v>
      </c>
      <c r="P197" s="1">
        <v>14890</v>
      </c>
      <c r="Q197" s="1">
        <v>14890</v>
      </c>
    </row>
    <row r="198" spans="1:17" hidden="1" outlineLevel="1" x14ac:dyDescent="0.25">
      <c r="A198" t="s">
        <v>124</v>
      </c>
      <c r="B198" t="s">
        <v>188</v>
      </c>
      <c r="C198" t="s">
        <v>194</v>
      </c>
      <c r="D198" s="1">
        <v>6628</v>
      </c>
      <c r="E198" s="1">
        <v>9074</v>
      </c>
      <c r="F198" s="1">
        <v>5185</v>
      </c>
      <c r="G198" s="1">
        <v>8780</v>
      </c>
      <c r="H198" s="1">
        <v>4883</v>
      </c>
      <c r="I198" s="1">
        <v>12643</v>
      </c>
      <c r="J198" s="1">
        <v>4433</v>
      </c>
      <c r="K198" s="1">
        <v>12670</v>
      </c>
      <c r="L198" s="1">
        <v>4988</v>
      </c>
      <c r="M198" s="1">
        <v>6979</v>
      </c>
      <c r="N198" s="1">
        <v>7291</v>
      </c>
      <c r="O198" s="1">
        <v>9189</v>
      </c>
      <c r="P198" s="1">
        <v>9485</v>
      </c>
      <c r="Q198" s="1">
        <v>10885</v>
      </c>
    </row>
    <row r="199" spans="1:17" hidden="1" outlineLevel="1" x14ac:dyDescent="0.25">
      <c r="A199" t="s">
        <v>124</v>
      </c>
      <c r="B199" t="s">
        <v>188</v>
      </c>
      <c r="C199" t="s">
        <v>195</v>
      </c>
      <c r="D199">
        <v>0</v>
      </c>
      <c r="E199">
        <v>0</v>
      </c>
      <c r="F199">
        <v>0</v>
      </c>
      <c r="G199">
        <v>19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200</v>
      </c>
      <c r="O199" s="1">
        <v>39338</v>
      </c>
      <c r="P199" s="1">
        <v>33000</v>
      </c>
      <c r="Q199" s="1">
        <v>33000</v>
      </c>
    </row>
    <row r="200" spans="1:17" hidden="1" outlineLevel="1" x14ac:dyDescent="0.25">
      <c r="A200" t="s">
        <v>124</v>
      </c>
      <c r="B200" t="s">
        <v>188</v>
      </c>
      <c r="C200" t="s">
        <v>196</v>
      </c>
      <c r="D200" s="1">
        <v>4026</v>
      </c>
      <c r="E200" s="1">
        <v>6276</v>
      </c>
      <c r="F200" s="1">
        <v>2117</v>
      </c>
      <c r="G200" s="1">
        <v>3177</v>
      </c>
      <c r="H200" s="1">
        <v>3885</v>
      </c>
      <c r="I200" s="1">
        <v>3323</v>
      </c>
      <c r="J200" s="1">
        <v>5327</v>
      </c>
      <c r="K200" s="1">
        <v>8823</v>
      </c>
      <c r="L200" s="1">
        <v>3774</v>
      </c>
      <c r="M200" s="1">
        <v>4163</v>
      </c>
      <c r="N200" s="1">
        <v>3846</v>
      </c>
      <c r="O200" s="1">
        <v>2763</v>
      </c>
      <c r="P200" s="1">
        <v>5125</v>
      </c>
      <c r="Q200" s="1">
        <v>5175</v>
      </c>
    </row>
    <row r="201" spans="1:17" hidden="1" outlineLevel="1" x14ac:dyDescent="0.25">
      <c r="A201" t="s">
        <v>124</v>
      </c>
      <c r="B201" t="s">
        <v>188</v>
      </c>
      <c r="C201" t="s">
        <v>197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551</v>
      </c>
      <c r="K201" s="1">
        <v>7389</v>
      </c>
      <c r="L201" s="1">
        <v>6201</v>
      </c>
      <c r="M201" s="1">
        <v>15028</v>
      </c>
      <c r="N201" s="1">
        <v>8622</v>
      </c>
      <c r="O201" s="1">
        <v>4405</v>
      </c>
      <c r="P201" s="1">
        <v>7500</v>
      </c>
      <c r="Q201" s="1">
        <v>7500</v>
      </c>
    </row>
    <row r="202" spans="1:17" hidden="1" outlineLevel="1" x14ac:dyDescent="0.25">
      <c r="A202" t="s">
        <v>124</v>
      </c>
      <c r="B202" t="s">
        <v>188</v>
      </c>
      <c r="C202" t="s">
        <v>198</v>
      </c>
      <c r="D202" s="1">
        <v>4000</v>
      </c>
      <c r="E202" s="1">
        <v>7250</v>
      </c>
      <c r="F202" s="1">
        <v>5600</v>
      </c>
      <c r="G202" s="1">
        <v>3600</v>
      </c>
      <c r="H202" s="1">
        <v>4400</v>
      </c>
      <c r="I202" s="1">
        <v>5650</v>
      </c>
      <c r="J202" s="1">
        <v>2800</v>
      </c>
      <c r="K202">
        <v>0</v>
      </c>
      <c r="L202" s="1">
        <v>2286</v>
      </c>
      <c r="M202" s="1">
        <v>1600</v>
      </c>
      <c r="N202">
        <v>0</v>
      </c>
      <c r="O202">
        <v>0</v>
      </c>
      <c r="P202" s="1">
        <v>1800</v>
      </c>
      <c r="Q202" s="1">
        <v>1800</v>
      </c>
    </row>
    <row r="203" spans="1:17" hidden="1" outlineLevel="1" x14ac:dyDescent="0.25">
      <c r="A203" t="s">
        <v>124</v>
      </c>
      <c r="B203" t="s">
        <v>188</v>
      </c>
      <c r="C203" t="s">
        <v>199</v>
      </c>
      <c r="D203">
        <v>556</v>
      </c>
      <c r="E203">
        <v>0</v>
      </c>
      <c r="F203">
        <v>0</v>
      </c>
      <c r="G203">
        <v>957</v>
      </c>
      <c r="H203" s="1">
        <v>3212</v>
      </c>
      <c r="I203">
        <v>186</v>
      </c>
      <c r="J203">
        <v>781</v>
      </c>
      <c r="K203">
        <v>269</v>
      </c>
      <c r="L203">
        <v>859</v>
      </c>
      <c r="M203">
        <v>406</v>
      </c>
      <c r="N203">
        <v>570</v>
      </c>
      <c r="O203">
        <v>446</v>
      </c>
      <c r="P203">
        <v>800</v>
      </c>
      <c r="Q203">
        <v>800</v>
      </c>
    </row>
    <row r="204" spans="1:17" collapsed="1" x14ac:dyDescent="0.25">
      <c r="A204" t="s">
        <v>124</v>
      </c>
      <c r="B204" t="s">
        <v>200</v>
      </c>
      <c r="D204" s="1">
        <v>161066</v>
      </c>
      <c r="E204" s="1">
        <v>163648</v>
      </c>
      <c r="F204" s="1">
        <v>126203</v>
      </c>
      <c r="G204" s="1">
        <v>125093</v>
      </c>
      <c r="H204" s="1">
        <v>157105</v>
      </c>
      <c r="I204" s="1">
        <v>173921</v>
      </c>
      <c r="J204" s="1">
        <v>155326</v>
      </c>
      <c r="K204" s="1">
        <v>158772</v>
      </c>
      <c r="L204" s="1">
        <v>236573</v>
      </c>
      <c r="M204" s="1">
        <v>257024</v>
      </c>
      <c r="N204" s="1">
        <v>233459</v>
      </c>
      <c r="O204" s="1">
        <v>184737</v>
      </c>
      <c r="P204" s="1">
        <v>264910</v>
      </c>
      <c r="Q204" s="1">
        <v>259060</v>
      </c>
    </row>
    <row r="205" spans="1:17" hidden="1" outlineLevel="1" x14ac:dyDescent="0.25">
      <c r="A205" t="s">
        <v>124</v>
      </c>
      <c r="B205" t="s">
        <v>200</v>
      </c>
      <c r="C205" t="s">
        <v>201</v>
      </c>
      <c r="D205" s="1">
        <v>40601</v>
      </c>
      <c r="E205" s="1">
        <v>48371</v>
      </c>
      <c r="F205" s="1">
        <v>35404</v>
      </c>
      <c r="G205" s="1">
        <v>24398</v>
      </c>
      <c r="H205" s="1">
        <v>47043</v>
      </c>
      <c r="I205" s="1">
        <v>54702</v>
      </c>
      <c r="J205" s="1">
        <v>47010</v>
      </c>
      <c r="K205" s="1">
        <v>45946</v>
      </c>
      <c r="L205" s="1">
        <v>89175</v>
      </c>
      <c r="M205" s="1">
        <v>67874</v>
      </c>
      <c r="N205" s="1">
        <v>52231</v>
      </c>
      <c r="O205" s="1">
        <v>35576</v>
      </c>
      <c r="P205" s="1">
        <v>73243</v>
      </c>
      <c r="Q205" s="1">
        <v>73645</v>
      </c>
    </row>
    <row r="206" spans="1:17" hidden="1" outlineLevel="1" x14ac:dyDescent="0.25">
      <c r="A206" t="s">
        <v>124</v>
      </c>
      <c r="B206" t="s">
        <v>200</v>
      </c>
      <c r="C206" t="s">
        <v>202</v>
      </c>
      <c r="D206" s="1">
        <v>43662</v>
      </c>
      <c r="E206" s="1">
        <v>37043</v>
      </c>
      <c r="F206" s="1">
        <v>36608</v>
      </c>
      <c r="G206" s="1">
        <v>41095</v>
      </c>
      <c r="H206" s="1">
        <v>40674</v>
      </c>
      <c r="I206" s="1">
        <v>41239</v>
      </c>
      <c r="J206" s="1">
        <v>42524</v>
      </c>
      <c r="K206" s="1">
        <v>36965</v>
      </c>
      <c r="L206" s="1">
        <v>43650</v>
      </c>
      <c r="M206" s="1">
        <v>48621</v>
      </c>
      <c r="N206" s="1">
        <v>75166</v>
      </c>
      <c r="O206" s="1">
        <v>53070</v>
      </c>
      <c r="P206" s="1">
        <v>46430</v>
      </c>
      <c r="Q206" s="1">
        <v>46480</v>
      </c>
    </row>
    <row r="207" spans="1:17" hidden="1" outlineLevel="1" x14ac:dyDescent="0.25">
      <c r="A207" t="s">
        <v>124</v>
      </c>
      <c r="B207" t="s">
        <v>200</v>
      </c>
      <c r="C207" t="s">
        <v>203</v>
      </c>
      <c r="D207" s="1">
        <v>21446</v>
      </c>
      <c r="E207" s="1">
        <v>22634</v>
      </c>
      <c r="F207" s="1">
        <v>12359</v>
      </c>
      <c r="G207" s="1">
        <v>19508</v>
      </c>
      <c r="H207" s="1">
        <v>24373</v>
      </c>
      <c r="I207" s="1">
        <v>26410</v>
      </c>
      <c r="J207" s="1">
        <v>23786</v>
      </c>
      <c r="K207" s="1">
        <v>25873</v>
      </c>
      <c r="L207" s="1">
        <v>30645</v>
      </c>
      <c r="M207" s="1">
        <v>28736</v>
      </c>
      <c r="N207" s="1">
        <v>29207</v>
      </c>
      <c r="O207" s="1">
        <v>17118</v>
      </c>
      <c r="P207" s="1">
        <v>32850</v>
      </c>
      <c r="Q207" s="1">
        <v>33550</v>
      </c>
    </row>
    <row r="208" spans="1:17" hidden="1" outlineLevel="1" x14ac:dyDescent="0.25">
      <c r="A208" t="s">
        <v>124</v>
      </c>
      <c r="B208" t="s">
        <v>200</v>
      </c>
      <c r="C208" t="s">
        <v>204</v>
      </c>
      <c r="D208" s="1">
        <v>9903</v>
      </c>
      <c r="E208" s="1">
        <v>8213</v>
      </c>
      <c r="F208" s="1">
        <v>9930</v>
      </c>
      <c r="G208" s="1">
        <v>8754</v>
      </c>
      <c r="H208" s="1">
        <v>11371</v>
      </c>
      <c r="I208" s="1">
        <v>11043</v>
      </c>
      <c r="J208" s="1">
        <v>10467</v>
      </c>
      <c r="K208" s="1">
        <v>15321</v>
      </c>
      <c r="L208" s="1">
        <v>17136</v>
      </c>
      <c r="M208" s="1">
        <v>17999</v>
      </c>
      <c r="N208" s="1">
        <v>17615</v>
      </c>
      <c r="O208" s="1">
        <v>8706</v>
      </c>
      <c r="P208" s="1">
        <v>24575</v>
      </c>
      <c r="Q208" s="1">
        <v>27100</v>
      </c>
    </row>
    <row r="209" spans="1:17" hidden="1" outlineLevel="1" x14ac:dyDescent="0.25">
      <c r="A209" t="s">
        <v>124</v>
      </c>
      <c r="B209" t="s">
        <v>200</v>
      </c>
      <c r="C209" t="s">
        <v>205</v>
      </c>
      <c r="D209" s="1">
        <v>11738</v>
      </c>
      <c r="E209" s="1">
        <v>8458</v>
      </c>
      <c r="F209" s="1">
        <v>6836</v>
      </c>
      <c r="G209" s="1">
        <v>4547</v>
      </c>
      <c r="H209" s="1">
        <v>5164</v>
      </c>
      <c r="I209" s="1">
        <v>4692</v>
      </c>
      <c r="J209" s="1">
        <v>3315</v>
      </c>
      <c r="K209" s="1">
        <v>3393</v>
      </c>
      <c r="L209" s="1">
        <v>10843</v>
      </c>
      <c r="M209" s="1">
        <v>12991</v>
      </c>
      <c r="N209" s="1">
        <v>22360</v>
      </c>
      <c r="O209" s="1">
        <v>42292</v>
      </c>
      <c r="P209" s="1">
        <v>30471</v>
      </c>
      <c r="Q209" s="1">
        <v>17621</v>
      </c>
    </row>
    <row r="210" spans="1:17" hidden="1" outlineLevel="1" x14ac:dyDescent="0.25">
      <c r="A210" t="s">
        <v>124</v>
      </c>
      <c r="B210" t="s">
        <v>200</v>
      </c>
      <c r="C210" t="s">
        <v>206</v>
      </c>
      <c r="D210" s="1">
        <v>7609</v>
      </c>
      <c r="E210" s="1">
        <v>8641</v>
      </c>
      <c r="F210" s="1">
        <v>4374</v>
      </c>
      <c r="G210" s="1">
        <v>7460</v>
      </c>
      <c r="H210" s="1">
        <v>7643</v>
      </c>
      <c r="I210" s="1">
        <v>8977</v>
      </c>
      <c r="J210" s="1">
        <v>7760</v>
      </c>
      <c r="K210" s="1">
        <v>5780</v>
      </c>
      <c r="L210" s="1">
        <v>16117</v>
      </c>
      <c r="M210" s="1">
        <v>52807</v>
      </c>
      <c r="N210" s="1">
        <v>10949</v>
      </c>
      <c r="O210" s="1">
        <v>7603</v>
      </c>
      <c r="P210" s="1">
        <v>14044</v>
      </c>
      <c r="Q210" s="1">
        <v>13569</v>
      </c>
    </row>
    <row r="211" spans="1:17" hidden="1" outlineLevel="1" x14ac:dyDescent="0.25">
      <c r="A211" t="s">
        <v>124</v>
      </c>
      <c r="B211" t="s">
        <v>200</v>
      </c>
      <c r="C211" t="s">
        <v>207</v>
      </c>
      <c r="D211" s="1">
        <v>13230</v>
      </c>
      <c r="E211" s="1">
        <v>9967</v>
      </c>
      <c r="F211" s="1">
        <v>8053</v>
      </c>
      <c r="G211" s="1">
        <v>7000</v>
      </c>
      <c r="H211" s="1">
        <v>7451</v>
      </c>
      <c r="I211" s="1">
        <v>9964</v>
      </c>
      <c r="J211" s="1">
        <v>10192</v>
      </c>
      <c r="K211" s="1">
        <v>10737</v>
      </c>
      <c r="L211" s="1">
        <v>11060</v>
      </c>
      <c r="M211" s="1">
        <v>12195</v>
      </c>
      <c r="N211" s="1">
        <v>10004</v>
      </c>
      <c r="O211" s="1">
        <v>7425</v>
      </c>
      <c r="P211" s="1">
        <v>13400</v>
      </c>
      <c r="Q211" s="1">
        <v>13650</v>
      </c>
    </row>
    <row r="212" spans="1:17" hidden="1" outlineLevel="1" x14ac:dyDescent="0.25">
      <c r="A212" t="s">
        <v>124</v>
      </c>
      <c r="B212" t="s">
        <v>200</v>
      </c>
      <c r="C212" t="s">
        <v>208</v>
      </c>
      <c r="D212" s="1">
        <v>4856</v>
      </c>
      <c r="E212" s="1">
        <v>15089</v>
      </c>
      <c r="F212" s="1">
        <v>6050</v>
      </c>
      <c r="G212" s="1">
        <v>4948</v>
      </c>
      <c r="H212" s="1">
        <v>7551</v>
      </c>
      <c r="I212" s="1">
        <v>9455</v>
      </c>
      <c r="J212" s="1">
        <v>4725</v>
      </c>
      <c r="K212" s="1">
        <v>6810</v>
      </c>
      <c r="L212" s="1">
        <v>8203</v>
      </c>
      <c r="M212" s="1">
        <v>5937</v>
      </c>
      <c r="N212" s="1">
        <v>3613</v>
      </c>
      <c r="O212" s="1">
        <v>7569</v>
      </c>
      <c r="P212" s="1">
        <v>11550</v>
      </c>
      <c r="Q212" s="1">
        <v>11850</v>
      </c>
    </row>
    <row r="213" spans="1:17" hidden="1" outlineLevel="1" x14ac:dyDescent="0.25">
      <c r="A213" t="s">
        <v>124</v>
      </c>
      <c r="B213" t="s">
        <v>200</v>
      </c>
      <c r="C213" t="s">
        <v>209</v>
      </c>
      <c r="D213" s="1">
        <v>2079</v>
      </c>
      <c r="E213" s="1">
        <v>2601</v>
      </c>
      <c r="F213" s="1">
        <v>2410</v>
      </c>
      <c r="G213" s="1">
        <v>5204</v>
      </c>
      <c r="H213" s="1">
        <v>2590</v>
      </c>
      <c r="I213" s="1">
        <v>4105</v>
      </c>
      <c r="J213" s="1">
        <v>3549</v>
      </c>
      <c r="K213" s="1">
        <v>4497</v>
      </c>
      <c r="L213" s="1">
        <v>6693</v>
      </c>
      <c r="M213" s="1">
        <v>6862</v>
      </c>
      <c r="N213" s="1">
        <v>9508</v>
      </c>
      <c r="O213" s="1">
        <v>2895</v>
      </c>
      <c r="P213" s="1">
        <v>11250</v>
      </c>
      <c r="Q213" s="1">
        <v>14500</v>
      </c>
    </row>
    <row r="214" spans="1:17" hidden="1" outlineLevel="1" x14ac:dyDescent="0.25">
      <c r="A214" t="s">
        <v>124</v>
      </c>
      <c r="B214" t="s">
        <v>200</v>
      </c>
      <c r="C214" t="s">
        <v>139</v>
      </c>
      <c r="D214" s="1">
        <v>4077</v>
      </c>
      <c r="E214">
        <v>486</v>
      </c>
      <c r="F214" s="1">
        <v>2926</v>
      </c>
      <c r="G214">
        <v>876</v>
      </c>
      <c r="H214" s="1">
        <v>1350</v>
      </c>
      <c r="I214" s="1">
        <v>1784</v>
      </c>
      <c r="J214" s="1">
        <v>1164</v>
      </c>
      <c r="K214" s="1">
        <v>1910</v>
      </c>
      <c r="L214" s="1">
        <v>1704</v>
      </c>
      <c r="M214" s="1">
        <v>2097</v>
      </c>
      <c r="N214" s="1">
        <v>2343</v>
      </c>
      <c r="O214" s="1">
        <v>1204</v>
      </c>
      <c r="P214" s="1">
        <v>2452</v>
      </c>
      <c r="Q214" s="1">
        <v>2450</v>
      </c>
    </row>
    <row r="215" spans="1:17" hidden="1" outlineLevel="1" x14ac:dyDescent="0.25">
      <c r="A215" t="s">
        <v>124</v>
      </c>
      <c r="B215" t="s">
        <v>200</v>
      </c>
      <c r="C215" t="s">
        <v>210</v>
      </c>
      <c r="D215" s="1">
        <v>1866</v>
      </c>
      <c r="E215" s="1">
        <v>2144</v>
      </c>
      <c r="F215" s="1">
        <v>1254</v>
      </c>
      <c r="G215" s="1">
        <v>1303</v>
      </c>
      <c r="H215" s="1">
        <v>1895</v>
      </c>
      <c r="I215" s="1">
        <v>1550</v>
      </c>
      <c r="J215">
        <v>834</v>
      </c>
      <c r="K215" s="1">
        <v>1539</v>
      </c>
      <c r="L215" s="1">
        <v>1348</v>
      </c>
      <c r="M215">
        <v>904</v>
      </c>
      <c r="N215">
        <v>463</v>
      </c>
      <c r="O215" s="1">
        <v>1278</v>
      </c>
      <c r="P215" s="1">
        <v>4645</v>
      </c>
      <c r="Q215" s="1">
        <v>4645</v>
      </c>
    </row>
    <row r="216" spans="1:17" collapsed="1" x14ac:dyDescent="0.25">
      <c r="A216" t="s">
        <v>124</v>
      </c>
      <c r="B216" t="s">
        <v>211</v>
      </c>
      <c r="D216" s="1">
        <v>148625</v>
      </c>
      <c r="E216" s="1">
        <v>170427</v>
      </c>
      <c r="F216" s="1">
        <v>89355</v>
      </c>
      <c r="G216" s="1">
        <v>106835</v>
      </c>
      <c r="H216" s="1">
        <v>112649</v>
      </c>
      <c r="I216" s="1">
        <v>180258</v>
      </c>
      <c r="J216" s="1">
        <v>132458</v>
      </c>
      <c r="K216" s="1">
        <v>136353</v>
      </c>
      <c r="L216" s="1">
        <v>125269</v>
      </c>
      <c r="M216" s="1">
        <v>149687</v>
      </c>
      <c r="N216" s="1">
        <v>155688</v>
      </c>
      <c r="O216" s="1">
        <v>105445</v>
      </c>
      <c r="P216" s="1">
        <v>190755</v>
      </c>
      <c r="Q216" s="1">
        <v>169405</v>
      </c>
    </row>
    <row r="217" spans="1:17" hidden="1" outlineLevel="1" x14ac:dyDescent="0.25">
      <c r="A217" t="s">
        <v>124</v>
      </c>
      <c r="B217" t="s">
        <v>211</v>
      </c>
      <c r="C217" t="s">
        <v>211</v>
      </c>
      <c r="D217" s="1">
        <v>50850</v>
      </c>
      <c r="E217" s="1">
        <v>51051</v>
      </c>
      <c r="F217" s="1">
        <v>43404</v>
      </c>
      <c r="G217" s="1">
        <v>41061</v>
      </c>
      <c r="H217" s="1">
        <v>47137</v>
      </c>
      <c r="I217" s="1">
        <v>49156</v>
      </c>
      <c r="J217" s="1">
        <v>60188</v>
      </c>
      <c r="K217" s="1">
        <v>67231</v>
      </c>
      <c r="L217" s="1">
        <v>70510</v>
      </c>
      <c r="M217" s="1">
        <v>73458</v>
      </c>
      <c r="N217" s="1">
        <v>76072</v>
      </c>
      <c r="O217" s="1">
        <v>45611</v>
      </c>
      <c r="P217" s="1">
        <v>78755</v>
      </c>
      <c r="Q217" s="1">
        <v>79255</v>
      </c>
    </row>
    <row r="218" spans="1:17" hidden="1" outlineLevel="1" x14ac:dyDescent="0.25">
      <c r="A218" t="s">
        <v>124</v>
      </c>
      <c r="B218" t="s">
        <v>211</v>
      </c>
      <c r="C218" t="s">
        <v>212</v>
      </c>
      <c r="D218" s="1">
        <v>71211</v>
      </c>
      <c r="E218" s="1">
        <v>62395</v>
      </c>
      <c r="F218" s="1">
        <v>34989</v>
      </c>
      <c r="G218" s="1">
        <v>52222</v>
      </c>
      <c r="H218" s="1">
        <v>48968</v>
      </c>
      <c r="I218" s="1">
        <v>76249</v>
      </c>
      <c r="J218" s="1">
        <v>56613</v>
      </c>
      <c r="K218" s="1">
        <v>55065</v>
      </c>
      <c r="L218" s="1">
        <v>43507</v>
      </c>
      <c r="M218" s="1">
        <v>49425</v>
      </c>
      <c r="N218" s="1">
        <v>54786</v>
      </c>
      <c r="O218" s="1">
        <v>42922</v>
      </c>
      <c r="P218" s="1">
        <v>89550</v>
      </c>
      <c r="Q218" s="1">
        <v>67500</v>
      </c>
    </row>
    <row r="219" spans="1:17" hidden="1" outlineLevel="1" x14ac:dyDescent="0.25">
      <c r="A219" t="s">
        <v>124</v>
      </c>
      <c r="B219" t="s">
        <v>211</v>
      </c>
      <c r="C219" t="s">
        <v>213</v>
      </c>
      <c r="D219" s="1">
        <v>25215</v>
      </c>
      <c r="E219" s="1">
        <v>53954</v>
      </c>
      <c r="F219" s="1">
        <v>10321</v>
      </c>
      <c r="G219" s="1">
        <v>12394</v>
      </c>
      <c r="H219" s="1">
        <v>15664</v>
      </c>
      <c r="I219" s="1">
        <v>53693</v>
      </c>
      <c r="J219" s="1">
        <v>14401</v>
      </c>
      <c r="K219" s="1">
        <v>12842</v>
      </c>
      <c r="L219" s="1">
        <v>10320</v>
      </c>
      <c r="M219" s="1">
        <v>25687</v>
      </c>
      <c r="N219" s="1">
        <v>23337</v>
      </c>
      <c r="O219" s="1">
        <v>15449</v>
      </c>
      <c r="P219" s="1">
        <v>20200</v>
      </c>
      <c r="Q219" s="1">
        <v>20300</v>
      </c>
    </row>
    <row r="220" spans="1:17" hidden="1" outlineLevel="1" x14ac:dyDescent="0.25">
      <c r="A220" t="s">
        <v>124</v>
      </c>
      <c r="B220" t="s">
        <v>211</v>
      </c>
      <c r="C220" t="s">
        <v>214</v>
      </c>
      <c r="D220" s="1">
        <v>1349</v>
      </c>
      <c r="E220" s="1">
        <v>3028</v>
      </c>
      <c r="F220">
        <v>641</v>
      </c>
      <c r="G220" s="1">
        <v>1158</v>
      </c>
      <c r="H220">
        <v>881</v>
      </c>
      <c r="I220" s="1">
        <v>1159</v>
      </c>
      <c r="J220" s="1">
        <v>1256</v>
      </c>
      <c r="K220" s="1">
        <v>1214</v>
      </c>
      <c r="L220">
        <v>931</v>
      </c>
      <c r="M220" s="1">
        <v>1117</v>
      </c>
      <c r="N220" s="1">
        <v>1493</v>
      </c>
      <c r="O220" s="1">
        <v>1464</v>
      </c>
      <c r="P220" s="1">
        <v>2250</v>
      </c>
      <c r="Q220" s="1">
        <v>2350</v>
      </c>
    </row>
    <row r="221" spans="1:17" collapsed="1" x14ac:dyDescent="0.25">
      <c r="A221" t="s">
        <v>124</v>
      </c>
      <c r="B221" t="s">
        <v>215</v>
      </c>
      <c r="D221" s="1">
        <v>406341</v>
      </c>
      <c r="E221" s="1">
        <v>12604</v>
      </c>
      <c r="F221" s="1">
        <v>10256</v>
      </c>
      <c r="G221" s="1">
        <v>1438</v>
      </c>
      <c r="H221" s="1">
        <v>43220</v>
      </c>
      <c r="I221" s="1">
        <v>1066</v>
      </c>
      <c r="J221" s="1">
        <v>21848</v>
      </c>
      <c r="K221">
        <v>0</v>
      </c>
      <c r="L221" s="1">
        <v>25964</v>
      </c>
      <c r="M221" s="1">
        <v>522419</v>
      </c>
      <c r="N221" s="1">
        <v>25348</v>
      </c>
      <c r="O221">
        <v>0</v>
      </c>
      <c r="P221" s="1">
        <v>15000</v>
      </c>
      <c r="Q221" s="1">
        <v>15000</v>
      </c>
    </row>
    <row r="222" spans="1:17" hidden="1" outlineLevel="1" x14ac:dyDescent="0.25">
      <c r="A222" t="s">
        <v>124</v>
      </c>
      <c r="B222" t="s">
        <v>215</v>
      </c>
      <c r="C222" t="s">
        <v>215</v>
      </c>
      <c r="D222" s="1">
        <v>406341</v>
      </c>
      <c r="E222" s="1">
        <v>12604</v>
      </c>
      <c r="F222" s="1">
        <v>10256</v>
      </c>
      <c r="G222" s="1">
        <v>1438</v>
      </c>
      <c r="H222" s="1">
        <v>43220</v>
      </c>
      <c r="I222" s="1">
        <v>1066</v>
      </c>
      <c r="J222" s="1">
        <v>21848</v>
      </c>
      <c r="K222">
        <v>0</v>
      </c>
      <c r="L222" s="1">
        <v>25964</v>
      </c>
      <c r="M222" s="1">
        <v>522419</v>
      </c>
      <c r="N222" s="1">
        <v>25348</v>
      </c>
      <c r="O222">
        <v>0</v>
      </c>
      <c r="P222" s="1">
        <v>15000</v>
      </c>
      <c r="Q222" s="1">
        <v>15000</v>
      </c>
    </row>
    <row r="223" spans="1:17" collapsed="1" x14ac:dyDescent="0.25">
      <c r="A223" t="s">
        <v>124</v>
      </c>
      <c r="B223" t="s">
        <v>124</v>
      </c>
      <c r="D223" s="1">
        <v>1088517</v>
      </c>
      <c r="E223" s="1">
        <v>8455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</row>
    <row r="224" spans="1:17" hidden="1" outlineLevel="1" x14ac:dyDescent="0.25">
      <c r="A224" t="s">
        <v>124</v>
      </c>
      <c r="B224" t="s">
        <v>124</v>
      </c>
      <c r="C224" t="s">
        <v>216</v>
      </c>
      <c r="D224" s="1">
        <v>1088517</v>
      </c>
      <c r="E224" s="1">
        <v>8455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</row>
    <row r="225" spans="1:17" collapsed="1" x14ac:dyDescent="0.25">
      <c r="A225" t="s">
        <v>124</v>
      </c>
      <c r="B225" t="s">
        <v>217</v>
      </c>
      <c r="D225">
        <v>500</v>
      </c>
      <c r="E225">
        <v>500</v>
      </c>
      <c r="F225">
        <v>500</v>
      </c>
      <c r="G225">
        <v>500</v>
      </c>
      <c r="H225" s="1">
        <v>361000</v>
      </c>
      <c r="I225" s="1">
        <v>150500</v>
      </c>
      <c r="J225">
        <v>500</v>
      </c>
      <c r="K225">
        <v>500</v>
      </c>
      <c r="L225" s="1">
        <v>192324</v>
      </c>
      <c r="M225" s="1">
        <v>96510</v>
      </c>
      <c r="N225">
        <v>500</v>
      </c>
      <c r="O225">
        <v>500</v>
      </c>
      <c r="P225" s="1">
        <v>105500</v>
      </c>
      <c r="Q225" s="1">
        <v>105500</v>
      </c>
    </row>
    <row r="226" spans="1:17" hidden="1" outlineLevel="1" x14ac:dyDescent="0.25">
      <c r="A226" t="s">
        <v>124</v>
      </c>
      <c r="B226" t="s">
        <v>217</v>
      </c>
      <c r="C226" t="s">
        <v>218</v>
      </c>
      <c r="D226">
        <v>0</v>
      </c>
      <c r="E226">
        <v>0</v>
      </c>
      <c r="F226">
        <v>0</v>
      </c>
      <c r="G226">
        <v>0</v>
      </c>
      <c r="H226" s="1">
        <v>360500</v>
      </c>
      <c r="I226" s="1">
        <v>150000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</row>
    <row r="227" spans="1:17" hidden="1" outlineLevel="1" x14ac:dyDescent="0.25">
      <c r="A227" t="s">
        <v>124</v>
      </c>
      <c r="B227" t="s">
        <v>217</v>
      </c>
      <c r="C227" t="s">
        <v>219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 s="1">
        <v>191824</v>
      </c>
      <c r="M227" s="1">
        <v>96010</v>
      </c>
      <c r="N227">
        <v>0</v>
      </c>
      <c r="O227">
        <v>0</v>
      </c>
      <c r="P227" s="1">
        <v>105000</v>
      </c>
      <c r="Q227" s="1">
        <v>105000</v>
      </c>
    </row>
    <row r="228" spans="1:17" hidden="1" outlineLevel="1" x14ac:dyDescent="0.25">
      <c r="A228" t="s">
        <v>124</v>
      </c>
      <c r="B228" t="s">
        <v>217</v>
      </c>
      <c r="C228" t="s">
        <v>220</v>
      </c>
      <c r="D228">
        <v>500</v>
      </c>
      <c r="E228">
        <v>500</v>
      </c>
      <c r="F228">
        <v>500</v>
      </c>
      <c r="G228">
        <v>500</v>
      </c>
      <c r="H228">
        <v>500</v>
      </c>
      <c r="I228">
        <v>500</v>
      </c>
      <c r="J228">
        <v>500</v>
      </c>
      <c r="K228">
        <v>500</v>
      </c>
      <c r="L228">
        <v>500</v>
      </c>
      <c r="M228">
        <v>500</v>
      </c>
      <c r="N228">
        <v>500</v>
      </c>
      <c r="O228">
        <v>500</v>
      </c>
      <c r="P228">
        <v>500</v>
      </c>
      <c r="Q228">
        <v>500</v>
      </c>
    </row>
    <row r="229" spans="1:17" collapsed="1" x14ac:dyDescent="0.25">
      <c r="A229" t="s">
        <v>124</v>
      </c>
      <c r="B229" t="s">
        <v>221</v>
      </c>
      <c r="D229" s="1">
        <v>20226</v>
      </c>
      <c r="E229" s="1">
        <v>16206</v>
      </c>
      <c r="F229" s="1">
        <v>23248</v>
      </c>
      <c r="G229" s="1">
        <v>15215</v>
      </c>
      <c r="H229" s="1">
        <v>41087</v>
      </c>
      <c r="I229" s="1">
        <v>35430</v>
      </c>
      <c r="J229" s="1">
        <v>52723</v>
      </c>
      <c r="K229" s="1">
        <v>103398</v>
      </c>
      <c r="L229" s="1">
        <v>103966</v>
      </c>
      <c r="M229" s="1">
        <v>75859</v>
      </c>
      <c r="N229" s="1">
        <v>136770</v>
      </c>
      <c r="O229" s="1">
        <v>43849</v>
      </c>
      <c r="P229" s="1">
        <v>157135</v>
      </c>
      <c r="Q229" s="1">
        <v>96135</v>
      </c>
    </row>
    <row r="230" spans="1:17" hidden="1" outlineLevel="1" x14ac:dyDescent="0.25">
      <c r="A230" t="s">
        <v>124</v>
      </c>
      <c r="B230" t="s">
        <v>221</v>
      </c>
      <c r="C230" t="s">
        <v>222</v>
      </c>
      <c r="D230" s="1">
        <v>12309</v>
      </c>
      <c r="E230" s="1">
        <v>9997</v>
      </c>
      <c r="F230" s="1">
        <v>12651</v>
      </c>
      <c r="G230" s="1">
        <v>13292</v>
      </c>
      <c r="H230" s="1">
        <v>20867</v>
      </c>
      <c r="I230" s="1">
        <v>22345</v>
      </c>
      <c r="J230" s="1">
        <v>19504</v>
      </c>
      <c r="K230" s="1">
        <v>21538</v>
      </c>
      <c r="L230" s="1">
        <v>26658</v>
      </c>
      <c r="M230" s="1">
        <v>20151</v>
      </c>
      <c r="N230" s="1">
        <v>28890</v>
      </c>
      <c r="O230" s="1">
        <v>9378</v>
      </c>
      <c r="P230" s="1">
        <v>21300</v>
      </c>
      <c r="Q230" s="1">
        <v>21300</v>
      </c>
    </row>
    <row r="231" spans="1:17" hidden="1" outlineLevel="1" x14ac:dyDescent="0.25">
      <c r="A231" t="s">
        <v>124</v>
      </c>
      <c r="B231" t="s">
        <v>221</v>
      </c>
      <c r="C231" t="s">
        <v>91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 s="1">
        <v>36926</v>
      </c>
      <c r="L231" s="1">
        <v>36134</v>
      </c>
      <c r="M231" s="1">
        <v>13953</v>
      </c>
      <c r="N231" s="1">
        <v>34912</v>
      </c>
      <c r="O231" s="1">
        <v>11384</v>
      </c>
      <c r="P231" s="1">
        <v>61000</v>
      </c>
      <c r="Q231">
        <v>0</v>
      </c>
    </row>
    <row r="232" spans="1:17" hidden="1" outlineLevel="1" x14ac:dyDescent="0.25">
      <c r="A232" t="s">
        <v>124</v>
      </c>
      <c r="B232" t="s">
        <v>221</v>
      </c>
      <c r="C232" t="s">
        <v>223</v>
      </c>
      <c r="D232" s="1">
        <v>1001</v>
      </c>
      <c r="E232">
        <v>0</v>
      </c>
      <c r="F232">
        <v>0</v>
      </c>
      <c r="G232">
        <v>174</v>
      </c>
      <c r="H232" s="1">
        <v>3863</v>
      </c>
      <c r="I232" s="1">
        <v>2219</v>
      </c>
      <c r="J232" s="1">
        <v>8813</v>
      </c>
      <c r="K232" s="1">
        <v>32785</v>
      </c>
      <c r="L232" s="1">
        <v>18969</v>
      </c>
      <c r="M232" s="1">
        <v>21818</v>
      </c>
      <c r="N232" s="1">
        <v>21470</v>
      </c>
      <c r="O232" s="1">
        <v>2625</v>
      </c>
      <c r="P232" s="1">
        <v>39000</v>
      </c>
      <c r="Q232" s="1">
        <v>39000</v>
      </c>
    </row>
    <row r="233" spans="1:17" hidden="1" outlineLevel="1" x14ac:dyDescent="0.25">
      <c r="A233" t="s">
        <v>124</v>
      </c>
      <c r="B233" t="s">
        <v>221</v>
      </c>
      <c r="C233" t="s">
        <v>224</v>
      </c>
      <c r="D233">
        <v>992</v>
      </c>
      <c r="E233" s="1">
        <v>1915</v>
      </c>
      <c r="F233" s="1">
        <v>2351</v>
      </c>
      <c r="G233" s="1">
        <v>1071</v>
      </c>
      <c r="H233" s="1">
        <v>2345</v>
      </c>
      <c r="I233">
        <v>451</v>
      </c>
      <c r="J233" s="1">
        <v>2143</v>
      </c>
      <c r="K233" s="1">
        <v>2709</v>
      </c>
      <c r="L233" s="1">
        <v>5806</v>
      </c>
      <c r="M233" s="1">
        <v>1100</v>
      </c>
      <c r="N233" s="1">
        <v>40943</v>
      </c>
      <c r="O233" s="1">
        <v>17573</v>
      </c>
      <c r="P233" s="1">
        <v>10385</v>
      </c>
      <c r="Q233" s="1">
        <v>10385</v>
      </c>
    </row>
    <row r="234" spans="1:17" hidden="1" outlineLevel="1" x14ac:dyDescent="0.25">
      <c r="A234" t="s">
        <v>124</v>
      </c>
      <c r="B234" t="s">
        <v>221</v>
      </c>
      <c r="C234" t="s">
        <v>225</v>
      </c>
      <c r="D234" s="1">
        <v>2516</v>
      </c>
      <c r="E234" s="1">
        <v>4162</v>
      </c>
      <c r="F234" s="1">
        <v>7818</v>
      </c>
      <c r="G234">
        <v>0</v>
      </c>
      <c r="H234" s="1">
        <v>5669</v>
      </c>
      <c r="I234" s="1">
        <v>6230</v>
      </c>
      <c r="J234" s="1">
        <v>14502</v>
      </c>
      <c r="K234" s="1">
        <v>3603</v>
      </c>
      <c r="L234" s="1">
        <v>6368</v>
      </c>
      <c r="M234" s="1">
        <v>5391</v>
      </c>
      <c r="N234">
        <v>0</v>
      </c>
      <c r="O234">
        <v>0</v>
      </c>
      <c r="P234" s="1">
        <v>12500</v>
      </c>
      <c r="Q234" s="1">
        <v>12500</v>
      </c>
    </row>
    <row r="235" spans="1:17" hidden="1" outlineLevel="1" x14ac:dyDescent="0.25">
      <c r="A235" t="s">
        <v>124</v>
      </c>
      <c r="B235" t="s">
        <v>221</v>
      </c>
      <c r="C235" t="s">
        <v>226</v>
      </c>
      <c r="D235">
        <v>27</v>
      </c>
      <c r="E235">
        <v>0</v>
      </c>
      <c r="F235">
        <v>0</v>
      </c>
      <c r="G235">
        <v>540</v>
      </c>
      <c r="H235" s="1">
        <v>3054</v>
      </c>
      <c r="I235" s="1">
        <v>2710</v>
      </c>
      <c r="J235" s="1">
        <v>4750</v>
      </c>
      <c r="K235" s="1">
        <v>3693</v>
      </c>
      <c r="L235" s="1">
        <v>2972</v>
      </c>
      <c r="M235" s="1">
        <v>7882</v>
      </c>
      <c r="N235" s="1">
        <v>5415</v>
      </c>
      <c r="O235" s="1">
        <v>2169</v>
      </c>
      <c r="P235" s="1">
        <v>8000</v>
      </c>
      <c r="Q235" s="1">
        <v>8000</v>
      </c>
    </row>
    <row r="236" spans="1:17" hidden="1" outlineLevel="1" x14ac:dyDescent="0.25">
      <c r="A236" t="s">
        <v>124</v>
      </c>
      <c r="B236" t="s">
        <v>221</v>
      </c>
      <c r="C236" t="s">
        <v>227</v>
      </c>
      <c r="D236" s="1">
        <v>2106</v>
      </c>
      <c r="E236">
        <v>131</v>
      </c>
      <c r="F236">
        <v>428</v>
      </c>
      <c r="G236">
        <v>137</v>
      </c>
      <c r="H236">
        <v>704</v>
      </c>
      <c r="I236">
        <v>684</v>
      </c>
      <c r="J236" s="1">
        <v>2057</v>
      </c>
      <c r="K236" s="1">
        <v>1517</v>
      </c>
      <c r="L236" s="1">
        <v>5560</v>
      </c>
      <c r="M236" s="1">
        <v>4395</v>
      </c>
      <c r="N236" s="1">
        <v>4350</v>
      </c>
      <c r="O236">
        <v>220</v>
      </c>
      <c r="P236" s="1">
        <v>3100</v>
      </c>
      <c r="Q236" s="1">
        <v>3100</v>
      </c>
    </row>
    <row r="237" spans="1:17" hidden="1" outlineLevel="1" x14ac:dyDescent="0.25">
      <c r="A237" t="s">
        <v>124</v>
      </c>
      <c r="B237" t="s">
        <v>221</v>
      </c>
      <c r="C237" t="s">
        <v>228</v>
      </c>
      <c r="D237">
        <v>0</v>
      </c>
      <c r="E237">
        <v>0</v>
      </c>
      <c r="F237">
        <v>0</v>
      </c>
      <c r="G237">
        <v>0</v>
      </c>
      <c r="H237" s="1">
        <v>2530</v>
      </c>
      <c r="I237">
        <v>516</v>
      </c>
      <c r="J237">
        <v>868</v>
      </c>
      <c r="K237">
        <v>477</v>
      </c>
      <c r="L237">
        <v>923</v>
      </c>
      <c r="M237" s="1">
        <v>1069</v>
      </c>
      <c r="N237">
        <v>789</v>
      </c>
      <c r="O237">
        <v>500</v>
      </c>
      <c r="P237" s="1">
        <v>1850</v>
      </c>
      <c r="Q237" s="1">
        <v>1850</v>
      </c>
    </row>
    <row r="238" spans="1:17" hidden="1" outlineLevel="1" x14ac:dyDescent="0.25">
      <c r="A238" t="s">
        <v>124</v>
      </c>
      <c r="B238" t="s">
        <v>221</v>
      </c>
      <c r="C238" t="s">
        <v>229</v>
      </c>
      <c r="D238" s="1">
        <v>1275</v>
      </c>
      <c r="E238">
        <v>0</v>
      </c>
      <c r="F238">
        <v>0</v>
      </c>
      <c r="G238">
        <v>0</v>
      </c>
      <c r="H238" s="1">
        <v>2055</v>
      </c>
      <c r="I238">
        <v>275</v>
      </c>
      <c r="J238">
        <v>86</v>
      </c>
      <c r="K238">
        <v>150</v>
      </c>
      <c r="L238">
        <v>578</v>
      </c>
      <c r="M238">
        <v>100</v>
      </c>
      <c r="N238">
        <v>0</v>
      </c>
      <c r="O238">
        <v>0</v>
      </c>
      <c r="P238">
        <v>0</v>
      </c>
      <c r="Q238">
        <v>0</v>
      </c>
    </row>
    <row r="239" spans="1:17" collapsed="1" x14ac:dyDescent="0.25">
      <c r="A239" t="s">
        <v>124</v>
      </c>
      <c r="B239" t="s">
        <v>230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 s="1">
        <v>800000</v>
      </c>
      <c r="Q239">
        <v>0</v>
      </c>
    </row>
    <row r="240" spans="1:17" hidden="1" outlineLevel="1" x14ac:dyDescent="0.25">
      <c r="A240" t="s">
        <v>124</v>
      </c>
      <c r="B240" t="s">
        <v>230</v>
      </c>
      <c r="C240" t="s">
        <v>230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 s="1">
        <v>800000</v>
      </c>
      <c r="Q240">
        <v>0</v>
      </c>
    </row>
    <row r="241" spans="1:23" collapsed="1" x14ac:dyDescent="0.25">
      <c r="A241" t="s">
        <v>124</v>
      </c>
      <c r="B241" t="s">
        <v>231</v>
      </c>
      <c r="D241">
        <v>0</v>
      </c>
      <c r="E241" s="1">
        <v>91124</v>
      </c>
      <c r="F241" s="1">
        <v>61654</v>
      </c>
      <c r="G241" s="1">
        <v>9108</v>
      </c>
      <c r="H241">
        <v>200</v>
      </c>
      <c r="I241" s="1">
        <v>107593</v>
      </c>
      <c r="J241" s="1">
        <v>227163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</row>
    <row r="242" spans="1:23" hidden="1" outlineLevel="1" x14ac:dyDescent="0.25">
      <c r="A242" t="s">
        <v>124</v>
      </c>
      <c r="B242" t="s">
        <v>231</v>
      </c>
      <c r="C242" t="s">
        <v>232</v>
      </c>
      <c r="D242">
        <v>0</v>
      </c>
      <c r="E242">
        <v>0</v>
      </c>
      <c r="F242">
        <v>6</v>
      </c>
      <c r="G242" s="1">
        <v>8108</v>
      </c>
      <c r="H242">
        <v>0</v>
      </c>
      <c r="I242" s="1">
        <v>107593</v>
      </c>
      <c r="J242" s="1">
        <v>227163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</row>
    <row r="243" spans="1:23" hidden="1" outlineLevel="1" x14ac:dyDescent="0.25">
      <c r="A243" t="s">
        <v>124</v>
      </c>
      <c r="B243" t="s">
        <v>231</v>
      </c>
      <c r="C243" t="s">
        <v>233</v>
      </c>
      <c r="D243">
        <v>0</v>
      </c>
      <c r="E243" s="1">
        <v>91124</v>
      </c>
      <c r="F243" s="1">
        <v>61648</v>
      </c>
      <c r="G243" s="1">
        <v>1000</v>
      </c>
      <c r="H243">
        <v>200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</row>
    <row r="244" spans="1:23" collapsed="1" x14ac:dyDescent="0.25">
      <c r="A244" t="s">
        <v>124</v>
      </c>
      <c r="B244" t="s">
        <v>234</v>
      </c>
      <c r="D244" s="1">
        <v>3442</v>
      </c>
      <c r="E244" s="1">
        <v>2363</v>
      </c>
      <c r="F244" s="1">
        <v>2825</v>
      </c>
      <c r="G244" s="1">
        <v>2169</v>
      </c>
      <c r="H244" s="1">
        <v>1874</v>
      </c>
      <c r="I244" s="1">
        <v>2342</v>
      </c>
      <c r="J244" s="1">
        <v>1799</v>
      </c>
      <c r="K244" s="1">
        <v>1546</v>
      </c>
      <c r="L244" s="1">
        <v>1366</v>
      </c>
      <c r="M244">
        <v>924</v>
      </c>
      <c r="N244" s="1">
        <v>1508</v>
      </c>
      <c r="O244">
        <v>314</v>
      </c>
      <c r="P244" s="1">
        <v>2371</v>
      </c>
      <c r="Q244" s="1">
        <v>2371</v>
      </c>
    </row>
    <row r="245" spans="1:23" hidden="1" outlineLevel="1" x14ac:dyDescent="0.25">
      <c r="A245" t="s">
        <v>124</v>
      </c>
      <c r="B245" t="s">
        <v>234</v>
      </c>
      <c r="C245" t="s">
        <v>235</v>
      </c>
      <c r="D245">
        <v>916</v>
      </c>
      <c r="E245">
        <v>671</v>
      </c>
      <c r="F245" s="1">
        <v>1060</v>
      </c>
      <c r="G245" s="1">
        <v>1168</v>
      </c>
      <c r="H245">
        <v>614</v>
      </c>
      <c r="I245" s="1">
        <v>1053</v>
      </c>
      <c r="J245">
        <v>350</v>
      </c>
      <c r="K245">
        <v>637</v>
      </c>
      <c r="L245">
        <v>389</v>
      </c>
      <c r="M245">
        <v>263</v>
      </c>
      <c r="N245">
        <v>296</v>
      </c>
      <c r="O245">
        <v>0</v>
      </c>
      <c r="P245">
        <v>300</v>
      </c>
      <c r="Q245">
        <v>300</v>
      </c>
    </row>
    <row r="246" spans="1:23" hidden="1" outlineLevel="1" x14ac:dyDescent="0.25">
      <c r="A246" t="s">
        <v>124</v>
      </c>
      <c r="B246" t="s">
        <v>234</v>
      </c>
      <c r="C246" t="s">
        <v>236</v>
      </c>
      <c r="D246">
        <v>746</v>
      </c>
      <c r="E246">
        <v>768</v>
      </c>
      <c r="F246">
        <v>662</v>
      </c>
      <c r="G246">
        <v>420</v>
      </c>
      <c r="H246">
        <v>505</v>
      </c>
      <c r="I246">
        <v>740</v>
      </c>
      <c r="J246">
        <v>647</v>
      </c>
      <c r="K246">
        <v>443</v>
      </c>
      <c r="L246">
        <v>429</v>
      </c>
      <c r="M246">
        <v>122</v>
      </c>
      <c r="N246">
        <v>328</v>
      </c>
      <c r="O246">
        <v>0</v>
      </c>
      <c r="P246">
        <v>250</v>
      </c>
      <c r="Q246">
        <v>250</v>
      </c>
    </row>
    <row r="247" spans="1:23" hidden="1" outlineLevel="1" x14ac:dyDescent="0.25">
      <c r="A247" t="s">
        <v>124</v>
      </c>
      <c r="B247" t="s">
        <v>234</v>
      </c>
      <c r="C247" t="s">
        <v>237</v>
      </c>
      <c r="D247">
        <v>921</v>
      </c>
      <c r="E247">
        <v>301</v>
      </c>
      <c r="F247">
        <v>147</v>
      </c>
      <c r="G247">
        <v>377</v>
      </c>
      <c r="H247">
        <v>323</v>
      </c>
      <c r="I247">
        <v>448</v>
      </c>
      <c r="J247">
        <v>724</v>
      </c>
      <c r="K247">
        <v>352</v>
      </c>
      <c r="L247">
        <v>402</v>
      </c>
      <c r="M247">
        <v>330</v>
      </c>
      <c r="N247">
        <v>611</v>
      </c>
      <c r="O247">
        <v>0</v>
      </c>
      <c r="P247">
        <v>500</v>
      </c>
      <c r="Q247">
        <v>500</v>
      </c>
    </row>
    <row r="248" spans="1:23" hidden="1" outlineLevel="1" x14ac:dyDescent="0.25">
      <c r="A248" t="s">
        <v>124</v>
      </c>
      <c r="B248" t="s">
        <v>234</v>
      </c>
      <c r="C248" t="s">
        <v>238</v>
      </c>
      <c r="D248">
        <v>789</v>
      </c>
      <c r="E248">
        <v>158</v>
      </c>
      <c r="F248">
        <v>162</v>
      </c>
      <c r="G248">
        <v>204</v>
      </c>
      <c r="H248">
        <v>433</v>
      </c>
      <c r="I248">
        <v>101</v>
      </c>
      <c r="J248">
        <v>78</v>
      </c>
      <c r="K248">
        <v>116</v>
      </c>
      <c r="L248">
        <v>145</v>
      </c>
      <c r="M248">
        <v>182</v>
      </c>
      <c r="N248">
        <v>148</v>
      </c>
      <c r="O248">
        <v>314</v>
      </c>
      <c r="P248">
        <v>250</v>
      </c>
      <c r="Q248">
        <v>250</v>
      </c>
    </row>
    <row r="249" spans="1:23" hidden="1" outlineLevel="1" x14ac:dyDescent="0.25">
      <c r="A249" t="s">
        <v>124</v>
      </c>
      <c r="B249" t="s">
        <v>234</v>
      </c>
      <c r="C249" t="s">
        <v>239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27</v>
      </c>
      <c r="N249">
        <v>125</v>
      </c>
      <c r="O249">
        <v>0</v>
      </c>
      <c r="P249" s="1">
        <v>1071</v>
      </c>
      <c r="Q249" s="1">
        <v>1071</v>
      </c>
    </row>
    <row r="250" spans="1:23" hidden="1" outlineLevel="1" x14ac:dyDescent="0.25">
      <c r="A250" t="s">
        <v>124</v>
      </c>
      <c r="B250" t="s">
        <v>234</v>
      </c>
      <c r="C250" t="s">
        <v>240</v>
      </c>
      <c r="D250">
        <v>0</v>
      </c>
      <c r="E250">
        <v>0</v>
      </c>
      <c r="F250">
        <v>700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</row>
    <row r="251" spans="1:23" hidden="1" outlineLevel="1" x14ac:dyDescent="0.25">
      <c r="A251" t="s">
        <v>124</v>
      </c>
      <c r="B251" t="s">
        <v>234</v>
      </c>
      <c r="C251" t="s">
        <v>241</v>
      </c>
      <c r="D251">
        <v>71</v>
      </c>
      <c r="E251">
        <v>465</v>
      </c>
      <c r="F251">
        <v>95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</row>
    <row r="252" spans="1:23" collapsed="1" x14ac:dyDescent="0.25"/>
    <row r="255" spans="1:23" s="5" customFormat="1" ht="18.75" x14ac:dyDescent="0.3">
      <c r="A255" s="5" t="s">
        <v>124</v>
      </c>
      <c r="D255" s="6">
        <v>13219309</v>
      </c>
      <c r="E255" s="6">
        <v>13907990</v>
      </c>
      <c r="F255" s="6">
        <v>14035133</v>
      </c>
      <c r="G255" s="6">
        <v>14142473</v>
      </c>
      <c r="H255" s="6">
        <v>14650678</v>
      </c>
      <c r="I255" s="6">
        <v>15091251</v>
      </c>
      <c r="J255" s="6">
        <v>15740387</v>
      </c>
      <c r="K255" s="6">
        <v>20729528</v>
      </c>
      <c r="L255" s="6">
        <v>22040401</v>
      </c>
      <c r="M255" s="6">
        <v>23342338</v>
      </c>
      <c r="N255" s="6">
        <v>23802925</v>
      </c>
      <c r="O255" s="6">
        <v>15665556</v>
      </c>
      <c r="P255" s="6">
        <v>27904939</v>
      </c>
      <c r="Q255" s="6">
        <v>26579111</v>
      </c>
      <c r="R255" s="13"/>
      <c r="S255" s="7"/>
      <c r="T255" s="8"/>
      <c r="U255" s="8"/>
      <c r="V255" s="9"/>
      <c r="W255" s="9"/>
    </row>
  </sheetData>
  <sheetProtection algorithmName="SHA-512" hashValue="uKre5cQF/oOzdPsxAuLmY50DyJSE57jTEkZErznnR4xSOJSD9f6v8imtvHdyLTzxkAtMCOsP39nLfdoCPR7ksg==" saltValue="4OTbAqu4AhxtR9/0wULxBw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abSelected="1" zoomScale="90" zoomScaleNormal="90" workbookViewId="0">
      <selection activeCell="F18" sqref="F18"/>
    </sheetView>
  </sheetViews>
  <sheetFormatPr defaultRowHeight="15" outlineLevelCol="1" x14ac:dyDescent="0.25"/>
  <cols>
    <col min="1" max="1" width="29.85546875" customWidth="1"/>
    <col min="2" max="2" width="1.7109375" customWidth="1"/>
    <col min="3" max="3" width="13.7109375" customWidth="1"/>
    <col min="4" max="4" width="1.7109375" customWidth="1"/>
    <col min="5" max="5" width="9.7109375" customWidth="1" outlineLevel="1"/>
    <col min="6" max="6" width="13.7109375" customWidth="1"/>
    <col min="7" max="7" width="1.7109375" customWidth="1"/>
    <col min="8" max="8" width="12" bestFit="1" customWidth="1" outlineLevel="1"/>
    <col min="9" max="9" width="13.7109375" customWidth="1"/>
    <col min="10" max="10" width="1.7109375" customWidth="1"/>
    <col min="11" max="11" width="9.7109375" customWidth="1" outlineLevel="1"/>
    <col min="12" max="12" width="13.7109375" customWidth="1"/>
    <col min="13" max="13" width="1.7109375" customWidth="1"/>
    <col min="14" max="14" width="9.7109375" customWidth="1" outlineLevel="1"/>
    <col min="15" max="15" width="13.7109375" customWidth="1"/>
    <col min="16" max="16" width="1.7109375" customWidth="1"/>
    <col min="17" max="17" width="9.7109375" customWidth="1" outlineLevel="1"/>
    <col min="18" max="18" width="13.7109375" customWidth="1"/>
    <col min="19" max="19" width="1.7109375" customWidth="1"/>
    <col min="20" max="20" width="9.7109375" customWidth="1" outlineLevel="1"/>
    <col min="21" max="21" width="13.7109375" customWidth="1"/>
    <col min="23" max="23" width="22.28515625" bestFit="1" customWidth="1"/>
    <col min="24" max="24" width="20.7109375" customWidth="1"/>
    <col min="25" max="25" width="20.7109375" bestFit="1" customWidth="1"/>
    <col min="26" max="28" width="19.85546875" bestFit="1" customWidth="1"/>
    <col min="29" max="29" width="11" bestFit="1" customWidth="1"/>
  </cols>
  <sheetData>
    <row r="1" spans="1:29" x14ac:dyDescent="0.25">
      <c r="B1" s="10"/>
      <c r="D1" s="10"/>
      <c r="G1" s="10"/>
      <c r="J1" s="10"/>
      <c r="K1" s="10"/>
      <c r="M1" s="10"/>
      <c r="P1" s="10"/>
      <c r="S1" s="10"/>
    </row>
    <row r="2" spans="1:29" ht="21" x14ac:dyDescent="0.35">
      <c r="A2" s="21" t="s">
        <v>248</v>
      </c>
      <c r="B2" s="22"/>
      <c r="C2" s="23"/>
      <c r="D2" s="22"/>
      <c r="E2" s="23"/>
      <c r="F2" s="23"/>
      <c r="G2" s="22"/>
      <c r="H2" s="23"/>
      <c r="I2" s="23"/>
      <c r="J2" s="22"/>
      <c r="K2" s="22"/>
      <c r="L2" s="23"/>
      <c r="M2" s="22"/>
      <c r="N2" s="23"/>
      <c r="O2" s="23"/>
      <c r="P2" s="22"/>
      <c r="Q2" s="23"/>
      <c r="R2" s="23"/>
      <c r="S2" s="22"/>
      <c r="T2" s="23"/>
      <c r="U2" s="23"/>
    </row>
    <row r="3" spans="1:29" ht="21" x14ac:dyDescent="0.35">
      <c r="A3" s="21" t="s">
        <v>258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6" spans="1:29" ht="18.75" x14ac:dyDescent="0.3">
      <c r="A6" s="5" t="s">
        <v>19</v>
      </c>
      <c r="B6" s="5"/>
      <c r="D6" s="5"/>
      <c r="E6" s="14"/>
      <c r="G6" s="5"/>
      <c r="J6" s="5"/>
      <c r="K6" s="5"/>
      <c r="M6" s="5"/>
      <c r="P6" s="5"/>
      <c r="S6" s="5"/>
    </row>
    <row r="8" spans="1:29" ht="15.75" x14ac:dyDescent="0.25">
      <c r="A8" s="12" t="s">
        <v>249</v>
      </c>
      <c r="B8" s="12"/>
      <c r="C8" s="41" t="s">
        <v>265</v>
      </c>
      <c r="D8" s="12"/>
      <c r="E8" s="44" t="s">
        <v>242</v>
      </c>
      <c r="F8" s="44"/>
      <c r="H8" s="44" t="s">
        <v>243</v>
      </c>
      <c r="I8" s="44"/>
      <c r="K8" s="45" t="s">
        <v>244</v>
      </c>
      <c r="L8" s="45"/>
      <c r="N8" s="45" t="s">
        <v>245</v>
      </c>
      <c r="O8" s="45"/>
      <c r="Q8" s="43" t="s">
        <v>246</v>
      </c>
      <c r="R8" s="43"/>
      <c r="T8" s="43" t="s">
        <v>247</v>
      </c>
      <c r="U8" s="43"/>
      <c r="AA8" s="34"/>
      <c r="AB8" s="20"/>
      <c r="AC8" s="34"/>
    </row>
    <row r="9" spans="1:29" x14ac:dyDescent="0.25">
      <c r="C9" s="42" t="s">
        <v>266</v>
      </c>
      <c r="E9" s="18" t="s">
        <v>254</v>
      </c>
      <c r="F9" s="11" t="s">
        <v>255</v>
      </c>
      <c r="H9" s="18" t="s">
        <v>254</v>
      </c>
      <c r="I9" s="11" t="s">
        <v>255</v>
      </c>
      <c r="K9" s="18" t="s">
        <v>254</v>
      </c>
      <c r="L9" s="11" t="s">
        <v>255</v>
      </c>
      <c r="N9" s="18" t="s">
        <v>254</v>
      </c>
      <c r="O9" s="11" t="s">
        <v>255</v>
      </c>
      <c r="Q9" s="18" t="s">
        <v>254</v>
      </c>
      <c r="R9" s="11" t="s">
        <v>255</v>
      </c>
      <c r="T9" s="18" t="s">
        <v>254</v>
      </c>
      <c r="U9" s="11" t="s">
        <v>255</v>
      </c>
    </row>
    <row r="10" spans="1:29" x14ac:dyDescent="0.25">
      <c r="A10" s="14" t="s">
        <v>251</v>
      </c>
      <c r="B10" s="14"/>
      <c r="C10" s="15">
        <v>10931200</v>
      </c>
      <c r="D10" s="14"/>
      <c r="E10" s="26">
        <v>0.04</v>
      </c>
      <c r="F10" s="15">
        <f>+'General Fund Financial Model'!Q13*(1+Projections!E$10)</f>
        <v>11368448</v>
      </c>
      <c r="G10" s="14"/>
      <c r="H10" s="26">
        <v>0.04</v>
      </c>
      <c r="I10" s="15">
        <f t="shared" ref="I10:I20" si="0">+F10*(1+H10)</f>
        <v>11823185.92</v>
      </c>
      <c r="J10" s="14"/>
      <c r="K10" s="26">
        <v>0.04</v>
      </c>
      <c r="L10" s="15">
        <f t="shared" ref="L10:L20" si="1">+I10*(1+K10)</f>
        <v>12296113.356800001</v>
      </c>
      <c r="M10" s="14"/>
      <c r="N10" s="26">
        <v>0.04</v>
      </c>
      <c r="O10" s="15">
        <f t="shared" ref="O10:O20" si="2">+L10*(1+N10)</f>
        <v>12787957.891072001</v>
      </c>
      <c r="P10" s="14"/>
      <c r="Q10" s="26">
        <v>0.04</v>
      </c>
      <c r="R10" s="15">
        <f t="shared" ref="R10:R20" si="3">+O10*(1+Q10)</f>
        <v>13299476.206714882</v>
      </c>
      <c r="S10" s="14"/>
      <c r="T10" s="26">
        <v>0.04</v>
      </c>
      <c r="U10" s="15">
        <f t="shared" ref="U10:U20" si="4">+R10*(1+T10)</f>
        <v>13831455.254983477</v>
      </c>
    </row>
    <row r="11" spans="1:29" x14ac:dyDescent="0.25">
      <c r="A11" s="14" t="s">
        <v>252</v>
      </c>
      <c r="B11" s="14"/>
      <c r="C11" s="15">
        <f>18082690-C10</f>
        <v>7151490</v>
      </c>
      <c r="D11" s="14"/>
      <c r="E11" s="26">
        <v>0.1</v>
      </c>
      <c r="F11" s="15">
        <f>('General Fund Financial Model'!Q12-'General Fund Financial Model'!Q13)*(1+Projections!E$11)</f>
        <v>7866639.0000000009</v>
      </c>
      <c r="G11" s="14"/>
      <c r="H11" s="26">
        <v>0.03</v>
      </c>
      <c r="I11" s="15">
        <f t="shared" si="0"/>
        <v>8102638.1700000009</v>
      </c>
      <c r="J11" s="14"/>
      <c r="K11" s="26">
        <v>0.03</v>
      </c>
      <c r="L11" s="15">
        <f t="shared" si="1"/>
        <v>8345717.3151000012</v>
      </c>
      <c r="M11" s="14"/>
      <c r="N11" s="26">
        <v>0.03</v>
      </c>
      <c r="O11" s="15">
        <f t="shared" si="2"/>
        <v>8596088.8345530014</v>
      </c>
      <c r="P11" s="14"/>
      <c r="Q11" s="26">
        <v>0.03</v>
      </c>
      <c r="R11" s="15">
        <f t="shared" si="3"/>
        <v>8853971.4995895922</v>
      </c>
      <c r="S11" s="14"/>
      <c r="T11" s="26">
        <v>0.03</v>
      </c>
      <c r="U11" s="15">
        <f t="shared" si="4"/>
        <v>9119590.6445772797</v>
      </c>
      <c r="V11" s="1"/>
    </row>
    <row r="12" spans="1:29" x14ac:dyDescent="0.25">
      <c r="A12" s="14" t="s">
        <v>31</v>
      </c>
      <c r="B12" s="14"/>
      <c r="C12" s="15">
        <v>3560850</v>
      </c>
      <c r="D12" s="14"/>
      <c r="E12" s="26">
        <v>1.7399999999999999E-2</v>
      </c>
      <c r="F12" s="15">
        <f>+'General Fund Financial Model'!Q23*(1+Projections!E$12)</f>
        <v>3622808.7900000005</v>
      </c>
      <c r="G12" s="14"/>
      <c r="H12" s="26">
        <v>2.5399999999999999E-2</v>
      </c>
      <c r="I12" s="15">
        <f t="shared" si="0"/>
        <v>3714828.133266001</v>
      </c>
      <c r="J12" s="14"/>
      <c r="K12" s="26">
        <v>2.5499999999999998E-2</v>
      </c>
      <c r="L12" s="15">
        <f t="shared" si="1"/>
        <v>3809556.2506642845</v>
      </c>
      <c r="M12" s="14"/>
      <c r="N12" s="26">
        <v>2.5600000000000001E-2</v>
      </c>
      <c r="O12" s="15">
        <f t="shared" si="2"/>
        <v>3907080.8906812905</v>
      </c>
      <c r="P12" s="14"/>
      <c r="Q12" s="26">
        <v>2.5600000000000001E-2</v>
      </c>
      <c r="R12" s="15">
        <f t="shared" si="3"/>
        <v>4007102.1614827318</v>
      </c>
      <c r="S12" s="14"/>
      <c r="T12" s="26">
        <v>2.5700000000000001E-2</v>
      </c>
      <c r="U12" s="15">
        <f t="shared" si="4"/>
        <v>4110084.6870328384</v>
      </c>
    </row>
    <row r="13" spans="1:29" x14ac:dyDescent="0.25">
      <c r="A13" s="14" t="s">
        <v>40</v>
      </c>
      <c r="B13" s="14"/>
      <c r="C13" s="15">
        <v>1715500</v>
      </c>
      <c r="D13" s="14"/>
      <c r="E13" s="26">
        <v>6.3500000000000001E-2</v>
      </c>
      <c r="F13" s="15">
        <f>+'General Fund Financial Model'!Q32*(1+Projections!E$13)</f>
        <v>1824434.2499999998</v>
      </c>
      <c r="G13" s="14"/>
      <c r="H13" s="26">
        <v>5.67E-2</v>
      </c>
      <c r="I13" s="15">
        <f t="shared" si="0"/>
        <v>1927879.6719749996</v>
      </c>
      <c r="J13" s="14"/>
      <c r="K13" s="26">
        <v>5.7500000000000002E-2</v>
      </c>
      <c r="L13" s="15">
        <f t="shared" si="1"/>
        <v>2038732.7531135622</v>
      </c>
      <c r="M13" s="14"/>
      <c r="N13" s="26">
        <v>5.8299999999999998E-2</v>
      </c>
      <c r="O13" s="15">
        <f t="shared" si="2"/>
        <v>2157590.8726200829</v>
      </c>
      <c r="P13" s="14"/>
      <c r="Q13" s="26">
        <v>5.8999999999999997E-2</v>
      </c>
      <c r="R13" s="15">
        <f t="shared" si="3"/>
        <v>2284888.7341046678</v>
      </c>
      <c r="S13" s="14"/>
      <c r="T13" s="26">
        <v>5.9799999999999999E-2</v>
      </c>
      <c r="U13" s="15">
        <f t="shared" si="4"/>
        <v>2421525.080404127</v>
      </c>
    </row>
    <row r="14" spans="1:29" x14ac:dyDescent="0.25">
      <c r="A14" s="14" t="s">
        <v>63</v>
      </c>
      <c r="B14" s="14"/>
      <c r="C14" s="15">
        <v>1080650</v>
      </c>
      <c r="D14" s="14"/>
      <c r="E14" s="26">
        <v>0.14069999999999999</v>
      </c>
      <c r="F14" s="15">
        <f>+'General Fund Financial Model'!Q55*(1+Projections!E$14)</f>
        <v>1232697.4550000001</v>
      </c>
      <c r="G14" s="14"/>
      <c r="H14" s="26">
        <v>0</v>
      </c>
      <c r="I14" s="15">
        <f t="shared" si="0"/>
        <v>1232697.4550000001</v>
      </c>
      <c r="J14" s="14"/>
      <c r="K14" s="26">
        <v>0</v>
      </c>
      <c r="L14" s="15">
        <f t="shared" si="1"/>
        <v>1232697.4550000001</v>
      </c>
      <c r="M14" s="14"/>
      <c r="N14" s="26">
        <v>0</v>
      </c>
      <c r="O14" s="15">
        <f t="shared" si="2"/>
        <v>1232697.4550000001</v>
      </c>
      <c r="P14" s="14"/>
      <c r="Q14" s="26">
        <v>0</v>
      </c>
      <c r="R14" s="15">
        <f t="shared" si="3"/>
        <v>1232697.4550000001</v>
      </c>
      <c r="S14" s="14"/>
      <c r="T14" s="26">
        <v>0</v>
      </c>
      <c r="U14" s="15">
        <f t="shared" si="4"/>
        <v>1232697.4550000001</v>
      </c>
    </row>
    <row r="15" spans="1:29" x14ac:dyDescent="0.25">
      <c r="A15" s="14" t="s">
        <v>85</v>
      </c>
      <c r="B15" s="14"/>
      <c r="C15" s="15">
        <v>651520</v>
      </c>
      <c r="D15" s="14"/>
      <c r="E15" s="26">
        <v>6.5970000000000001E-2</v>
      </c>
      <c r="F15" s="15">
        <f>+'General Fund Financial Model'!Q77*(1+Projections!E$15)</f>
        <v>694500.77440000011</v>
      </c>
      <c r="G15" s="14"/>
      <c r="H15" s="26">
        <v>0</v>
      </c>
      <c r="I15" s="15">
        <f t="shared" si="0"/>
        <v>694500.77440000011</v>
      </c>
      <c r="J15" s="14"/>
      <c r="K15" s="26">
        <v>0</v>
      </c>
      <c r="L15" s="15">
        <f t="shared" si="1"/>
        <v>694500.77440000011</v>
      </c>
      <c r="M15" s="14"/>
      <c r="N15" s="26">
        <v>0</v>
      </c>
      <c r="O15" s="15">
        <f t="shared" si="2"/>
        <v>694500.77440000011</v>
      </c>
      <c r="P15" s="14"/>
      <c r="Q15" s="26">
        <v>0</v>
      </c>
      <c r="R15" s="15">
        <f t="shared" si="3"/>
        <v>694500.77440000011</v>
      </c>
      <c r="S15" s="14"/>
      <c r="T15" s="26">
        <v>0</v>
      </c>
      <c r="U15" s="15">
        <f t="shared" si="4"/>
        <v>694500.77440000011</v>
      </c>
    </row>
    <row r="16" spans="1:29" hidden="1" x14ac:dyDescent="0.25">
      <c r="A16" s="14" t="s">
        <v>95</v>
      </c>
      <c r="B16" s="14"/>
      <c r="C16" s="15">
        <v>0</v>
      </c>
      <c r="D16" s="14"/>
      <c r="E16" s="26">
        <v>0</v>
      </c>
      <c r="F16" s="15">
        <v>0</v>
      </c>
      <c r="G16" s="14"/>
      <c r="H16" s="26">
        <v>0</v>
      </c>
      <c r="I16" s="15">
        <f t="shared" si="0"/>
        <v>0</v>
      </c>
      <c r="J16" s="14"/>
      <c r="K16" s="26">
        <v>0</v>
      </c>
      <c r="L16" s="15">
        <f t="shared" si="1"/>
        <v>0</v>
      </c>
      <c r="M16" s="14"/>
      <c r="N16" s="26">
        <v>0</v>
      </c>
      <c r="O16" s="15">
        <f t="shared" si="2"/>
        <v>0</v>
      </c>
      <c r="P16" s="14"/>
      <c r="Q16" s="26">
        <v>0</v>
      </c>
      <c r="R16" s="15">
        <f t="shared" si="3"/>
        <v>0</v>
      </c>
      <c r="S16" s="14"/>
      <c r="T16" s="26">
        <v>0</v>
      </c>
      <c r="U16" s="15">
        <f t="shared" si="4"/>
        <v>0</v>
      </c>
    </row>
    <row r="17" spans="1:21" x14ac:dyDescent="0.25">
      <c r="A17" s="14" t="s">
        <v>97</v>
      </c>
      <c r="B17" s="14"/>
      <c r="C17" s="15">
        <v>441900</v>
      </c>
      <c r="D17" s="14"/>
      <c r="E17" s="26">
        <v>8.9999999999999993E-3</v>
      </c>
      <c r="F17" s="15">
        <f>+'General Fund Financial Model'!Q89*(1+Projections!E$17)</f>
        <v>445877.1</v>
      </c>
      <c r="G17" s="14"/>
      <c r="H17" s="26">
        <v>6.4999999999999997E-3</v>
      </c>
      <c r="I17" s="15">
        <f t="shared" si="0"/>
        <v>448775.30114999996</v>
      </c>
      <c r="J17" s="14"/>
      <c r="K17" s="26">
        <v>6.6E-3</v>
      </c>
      <c r="L17" s="15">
        <f t="shared" si="1"/>
        <v>451737.21813758992</v>
      </c>
      <c r="M17" s="14"/>
      <c r="N17" s="26">
        <v>6.6E-3</v>
      </c>
      <c r="O17" s="15">
        <f t="shared" si="2"/>
        <v>454718.68377729796</v>
      </c>
      <c r="P17" s="14"/>
      <c r="Q17" s="26">
        <v>6.6E-3</v>
      </c>
      <c r="R17" s="15">
        <f t="shared" si="3"/>
        <v>457719.82709022809</v>
      </c>
      <c r="S17" s="14"/>
      <c r="T17" s="26">
        <v>6.6E-3</v>
      </c>
      <c r="U17" s="15">
        <f t="shared" si="4"/>
        <v>460740.77794902358</v>
      </c>
    </row>
    <row r="18" spans="1:21" x14ac:dyDescent="0.25">
      <c r="A18" s="14" t="s">
        <v>105</v>
      </c>
      <c r="B18" s="14"/>
      <c r="C18" s="15">
        <v>188000</v>
      </c>
      <c r="D18" s="14"/>
      <c r="E18" s="26">
        <v>0</v>
      </c>
      <c r="F18" s="15">
        <f>+'General Fund Financial Model'!Q97*(1+Projections!E$18)</f>
        <v>188000</v>
      </c>
      <c r="G18" s="14"/>
      <c r="H18" s="26">
        <v>0</v>
      </c>
      <c r="I18" s="15">
        <f t="shared" si="0"/>
        <v>188000</v>
      </c>
      <c r="J18" s="14"/>
      <c r="K18" s="26">
        <v>0</v>
      </c>
      <c r="L18" s="15">
        <f t="shared" si="1"/>
        <v>188000</v>
      </c>
      <c r="M18" s="14"/>
      <c r="N18" s="26">
        <v>0</v>
      </c>
      <c r="O18" s="15">
        <f t="shared" si="2"/>
        <v>188000</v>
      </c>
      <c r="P18" s="14"/>
      <c r="Q18" s="26">
        <v>0</v>
      </c>
      <c r="R18" s="15">
        <f t="shared" si="3"/>
        <v>188000</v>
      </c>
      <c r="S18" s="14"/>
      <c r="T18" s="26">
        <v>0</v>
      </c>
      <c r="U18" s="15">
        <f t="shared" si="4"/>
        <v>188000</v>
      </c>
    </row>
    <row r="19" spans="1:21" x14ac:dyDescent="0.25">
      <c r="A19" s="14" t="s">
        <v>117</v>
      </c>
      <c r="B19" s="14"/>
      <c r="C19" s="15">
        <v>256500</v>
      </c>
      <c r="D19" s="14"/>
      <c r="E19" s="26">
        <v>0</v>
      </c>
      <c r="F19" s="15">
        <f>+'General Fund Financial Model'!Q109*(1+Projections!E$19)</f>
        <v>256500</v>
      </c>
      <c r="G19" s="14"/>
      <c r="H19" s="26">
        <v>0</v>
      </c>
      <c r="I19" s="15">
        <f t="shared" si="0"/>
        <v>256500</v>
      </c>
      <c r="J19" s="14"/>
      <c r="K19" s="26">
        <v>0</v>
      </c>
      <c r="L19" s="15">
        <f t="shared" si="1"/>
        <v>256500</v>
      </c>
      <c r="M19" s="14"/>
      <c r="N19" s="26">
        <v>0</v>
      </c>
      <c r="O19" s="15">
        <f t="shared" si="2"/>
        <v>256500</v>
      </c>
      <c r="P19" s="14"/>
      <c r="Q19" s="26">
        <v>0</v>
      </c>
      <c r="R19" s="15">
        <f t="shared" si="3"/>
        <v>256500</v>
      </c>
      <c r="S19" s="14"/>
      <c r="T19" s="26">
        <v>0</v>
      </c>
      <c r="U19" s="15">
        <f t="shared" si="4"/>
        <v>256500</v>
      </c>
    </row>
    <row r="20" spans="1:21" x14ac:dyDescent="0.25">
      <c r="A20" s="14" t="s">
        <v>121</v>
      </c>
      <c r="B20" s="14"/>
      <c r="C20" s="15">
        <v>40000</v>
      </c>
      <c r="D20" s="14"/>
      <c r="E20" s="26">
        <v>0.5</v>
      </c>
      <c r="F20" s="15">
        <f>+'General Fund Financial Model'!Q113*(1+Projections!E$20)</f>
        <v>60000</v>
      </c>
      <c r="G20" s="14"/>
      <c r="H20" s="30">
        <v>0</v>
      </c>
      <c r="I20" s="15">
        <f t="shared" si="0"/>
        <v>60000</v>
      </c>
      <c r="J20" s="14"/>
      <c r="K20" s="26">
        <v>0</v>
      </c>
      <c r="L20" s="15">
        <f t="shared" si="1"/>
        <v>60000</v>
      </c>
      <c r="M20" s="14"/>
      <c r="N20" s="30">
        <v>0</v>
      </c>
      <c r="O20" s="15">
        <f t="shared" si="2"/>
        <v>60000</v>
      </c>
      <c r="P20" s="14"/>
      <c r="Q20" s="30">
        <v>0</v>
      </c>
      <c r="R20" s="15">
        <f t="shared" si="3"/>
        <v>60000</v>
      </c>
      <c r="S20" s="14"/>
      <c r="T20" s="30">
        <v>0</v>
      </c>
      <c r="U20" s="15">
        <f t="shared" si="4"/>
        <v>60000</v>
      </c>
    </row>
    <row r="21" spans="1:21" ht="15.75" x14ac:dyDescent="0.25">
      <c r="A21" s="12" t="s">
        <v>250</v>
      </c>
      <c r="B21" s="12"/>
      <c r="C21" s="16">
        <f>SUM(C10:C20)</f>
        <v>26017610</v>
      </c>
      <c r="D21" s="12"/>
      <c r="E21" s="27"/>
      <c r="F21" s="16">
        <f>SUM(F10:F20)</f>
        <v>27559905.369399998</v>
      </c>
      <c r="G21" s="24"/>
      <c r="H21" s="31"/>
      <c r="I21" s="16">
        <f t="shared" ref="I21:U21" si="5">SUM(I10:I20)</f>
        <v>28449005.425790999</v>
      </c>
      <c r="J21" s="24"/>
      <c r="K21" s="32"/>
      <c r="L21" s="16">
        <f t="shared" si="5"/>
        <v>29373555.123215437</v>
      </c>
      <c r="M21" s="24"/>
      <c r="N21" s="31"/>
      <c r="O21" s="16">
        <f t="shared" si="5"/>
        <v>30335135.40210367</v>
      </c>
      <c r="P21" s="24"/>
      <c r="Q21" s="31"/>
      <c r="R21" s="16">
        <f t="shared" si="5"/>
        <v>31334856.658382103</v>
      </c>
      <c r="S21" s="24"/>
      <c r="T21" s="31"/>
      <c r="U21" s="16">
        <f t="shared" si="5"/>
        <v>32375094.674346745</v>
      </c>
    </row>
    <row r="22" spans="1:21" x14ac:dyDescent="0.25">
      <c r="E22" s="28"/>
      <c r="H22" s="28"/>
      <c r="K22" s="28"/>
      <c r="N22" s="28"/>
      <c r="Q22" s="28"/>
      <c r="T22" s="28"/>
    </row>
    <row r="23" spans="1:21" ht="18.75" x14ac:dyDescent="0.3">
      <c r="B23" s="5"/>
      <c r="D23" s="5"/>
      <c r="E23" s="28"/>
      <c r="G23" s="5"/>
      <c r="H23" s="28"/>
      <c r="J23" s="5"/>
      <c r="K23" s="33"/>
      <c r="M23" s="5"/>
      <c r="N23" s="28"/>
      <c r="P23" s="5"/>
      <c r="Q23" s="28"/>
      <c r="S23" s="5"/>
      <c r="T23" s="28"/>
    </row>
    <row r="24" spans="1:21" x14ac:dyDescent="0.25">
      <c r="E24" s="29"/>
      <c r="H24" s="28"/>
      <c r="K24" s="28"/>
      <c r="N24" s="28"/>
      <c r="Q24" s="28"/>
      <c r="T24" s="28"/>
    </row>
    <row r="25" spans="1:21" ht="18.75" x14ac:dyDescent="0.3">
      <c r="A25" s="5" t="s">
        <v>124</v>
      </c>
      <c r="E25" s="29"/>
      <c r="H25" s="28"/>
      <c r="K25" s="28"/>
      <c r="N25" s="28"/>
      <c r="Q25" s="28"/>
      <c r="T25" s="28"/>
    </row>
    <row r="26" spans="1:21" x14ac:dyDescent="0.25">
      <c r="A26" s="14" t="s">
        <v>125</v>
      </c>
      <c r="B26" s="14"/>
      <c r="C26" s="15">
        <v>8858468</v>
      </c>
      <c r="D26" s="14"/>
      <c r="E26" s="26">
        <v>7.5600000000000001E-2</v>
      </c>
      <c r="F26" s="15">
        <f>+'General Fund Financial Model'!Q128*(1+Projections!E26)</f>
        <v>9528168.1808000002</v>
      </c>
      <c r="H26" s="26">
        <v>6.5699999999999995E-2</v>
      </c>
      <c r="I26" s="15">
        <f>+F26*(1+H26)</f>
        <v>10154168.830278561</v>
      </c>
      <c r="J26" s="14"/>
      <c r="K26" s="26">
        <v>1.95E-2</v>
      </c>
      <c r="L26" s="15">
        <f>+I26*(1+K26)</f>
        <v>10352175.122468993</v>
      </c>
      <c r="M26" s="14"/>
      <c r="N26" s="26">
        <v>1.95E-2</v>
      </c>
      <c r="O26" s="15">
        <f>+L26*(1+N26)</f>
        <v>10554042.537357138</v>
      </c>
      <c r="P26" s="14"/>
      <c r="Q26" s="26">
        <v>1.95E-2</v>
      </c>
      <c r="R26" s="15">
        <f>+O26*(1+Q26)</f>
        <v>10759846.366835603</v>
      </c>
      <c r="S26" s="14"/>
      <c r="T26" s="26">
        <v>1.95E-2</v>
      </c>
      <c r="U26" s="15">
        <f>+R26*(1+T26)</f>
        <v>10969663.370988898</v>
      </c>
    </row>
    <row r="27" spans="1:21" x14ac:dyDescent="0.25">
      <c r="A27" s="14" t="s">
        <v>137</v>
      </c>
      <c r="B27" s="14"/>
      <c r="C27" s="15">
        <v>7218416</v>
      </c>
      <c r="D27" s="14"/>
      <c r="E27" s="26">
        <v>0.02</v>
      </c>
      <c r="F27" s="15">
        <f>+'General Fund Financial Model'!Q140*(1+Projections!E$27)</f>
        <v>7362784.3200000003</v>
      </c>
      <c r="H27" s="26">
        <v>0.02</v>
      </c>
      <c r="I27" s="15">
        <f>+F27*(1+H27)</f>
        <v>7510040.0064000003</v>
      </c>
      <c r="J27" s="14"/>
      <c r="K27" s="26">
        <v>0.02</v>
      </c>
      <c r="L27" s="15">
        <f>+I27*(1+K27)</f>
        <v>7660240.8065280002</v>
      </c>
      <c r="M27" s="14"/>
      <c r="N27" s="26">
        <v>0.02</v>
      </c>
      <c r="O27" s="15">
        <f t="shared" ref="O27:O43" si="6">+L27*(1+N27)</f>
        <v>7813445.6226585601</v>
      </c>
      <c r="P27" s="14"/>
      <c r="Q27" s="26">
        <v>0.02</v>
      </c>
      <c r="R27" s="15">
        <f t="shared" ref="R27:R43" si="7">+O27*(1+Q27)</f>
        <v>7969714.5351117318</v>
      </c>
      <c r="S27" s="14"/>
      <c r="T27" s="26">
        <v>0.02</v>
      </c>
      <c r="U27" s="15">
        <f t="shared" ref="U27:U43" si="8">+R27*(1+T27)</f>
        <v>8129108.8258139668</v>
      </c>
    </row>
    <row r="28" spans="1:21" x14ac:dyDescent="0.25">
      <c r="A28" s="14" t="s">
        <v>146</v>
      </c>
      <c r="B28" s="14"/>
      <c r="C28" s="15">
        <v>2090160</v>
      </c>
      <c r="D28" s="14"/>
      <c r="E28" s="26">
        <v>0.05</v>
      </c>
      <c r="F28" s="15">
        <f>+'General Fund Financial Model'!Q149*(1+Projections!E$28)</f>
        <v>2194668</v>
      </c>
      <c r="H28" s="26">
        <v>0.05</v>
      </c>
      <c r="I28" s="15">
        <f>+F28*(1+H28)</f>
        <v>2304401.4</v>
      </c>
      <c r="J28" s="14"/>
      <c r="K28" s="26">
        <v>0.05</v>
      </c>
      <c r="L28" s="15">
        <f t="shared" ref="L28:L43" si="9">+I28*(1+K28)</f>
        <v>2419621.4700000002</v>
      </c>
      <c r="M28" s="14"/>
      <c r="N28" s="26">
        <v>0.05</v>
      </c>
      <c r="O28" s="15">
        <f t="shared" si="6"/>
        <v>2540602.5435000001</v>
      </c>
      <c r="P28" s="14"/>
      <c r="Q28" s="26">
        <v>0.05</v>
      </c>
      <c r="R28" s="15">
        <f t="shared" si="7"/>
        <v>2667632.6706750002</v>
      </c>
      <c r="S28" s="14"/>
      <c r="T28" s="26">
        <v>0.05</v>
      </c>
      <c r="U28" s="15">
        <f t="shared" si="8"/>
        <v>2801014.3042087504</v>
      </c>
    </row>
    <row r="29" spans="1:21" x14ac:dyDescent="0.25">
      <c r="A29" s="14" t="s">
        <v>256</v>
      </c>
      <c r="B29" s="14"/>
      <c r="C29" s="15">
        <f>1948508+525733</f>
        <v>2474241</v>
      </c>
      <c r="D29" s="14"/>
      <c r="E29" s="26">
        <v>0.1066</v>
      </c>
      <c r="F29" s="15">
        <f>('General Fund Financial Model'!Q150+'General Fund Financial Model'!Q152)*(1+Projections!E$29)</f>
        <v>2737995.0906000002</v>
      </c>
      <c r="H29" s="26">
        <v>0.1085</v>
      </c>
      <c r="I29" s="15">
        <f t="shared" ref="I29:I43" si="10">+F29*(1+H29)</f>
        <v>3035067.5579301002</v>
      </c>
      <c r="J29" s="14"/>
      <c r="K29" s="26">
        <v>7.0000000000000007E-2</v>
      </c>
      <c r="L29" s="15">
        <f t="shared" si="9"/>
        <v>3247522.2869852073</v>
      </c>
      <c r="M29" s="14"/>
      <c r="N29" s="26">
        <v>7.0000000000000007E-2</v>
      </c>
      <c r="O29" s="15">
        <f t="shared" si="6"/>
        <v>3474848.847074172</v>
      </c>
      <c r="P29" s="14"/>
      <c r="Q29" s="26">
        <v>7.0000000000000007E-2</v>
      </c>
      <c r="R29" s="15">
        <f t="shared" si="7"/>
        <v>3718088.2663693642</v>
      </c>
      <c r="S29" s="14"/>
      <c r="T29" s="26">
        <v>7.0000000000000007E-2</v>
      </c>
      <c r="U29" s="15">
        <f t="shared" si="8"/>
        <v>3978354.44501522</v>
      </c>
    </row>
    <row r="30" spans="1:21" x14ac:dyDescent="0.25">
      <c r="A30" s="14" t="s">
        <v>257</v>
      </c>
      <c r="B30" s="14"/>
      <c r="C30" s="15">
        <f>5648924-C28-C29</f>
        <v>1084523</v>
      </c>
      <c r="D30" s="14"/>
      <c r="E30" s="26">
        <v>0.02</v>
      </c>
      <c r="F30" s="15">
        <f>('General Fund Financial Model'!Q148-'General Fund Financial Model'!Q149-'General Fund Financial Model'!Q150-'General Fund Financial Model'!Q152)*(1+Projections!E$30)</f>
        <v>1106213.46</v>
      </c>
      <c r="H30" s="26">
        <v>0.02</v>
      </c>
      <c r="I30" s="15">
        <f t="shared" si="10"/>
        <v>1128337.7291999999</v>
      </c>
      <c r="J30" s="14"/>
      <c r="K30" s="26">
        <v>0.02</v>
      </c>
      <c r="L30" s="15">
        <f t="shared" si="9"/>
        <v>1150904.4837839999</v>
      </c>
      <c r="M30" s="14"/>
      <c r="N30" s="26">
        <v>0.02</v>
      </c>
      <c r="O30" s="15">
        <f t="shared" si="6"/>
        <v>1173922.57345968</v>
      </c>
      <c r="P30" s="14"/>
      <c r="Q30" s="26">
        <v>0.02</v>
      </c>
      <c r="R30" s="15">
        <f t="shared" si="7"/>
        <v>1197401.0249288736</v>
      </c>
      <c r="S30" s="14"/>
      <c r="T30" s="26">
        <v>0.02</v>
      </c>
      <c r="U30" s="15">
        <f t="shared" si="8"/>
        <v>1221349.0454274511</v>
      </c>
    </row>
    <row r="31" spans="1:21" x14ac:dyDescent="0.25">
      <c r="A31" s="14" t="s">
        <v>155</v>
      </c>
      <c r="B31" s="14"/>
      <c r="C31" s="15">
        <v>2629469</v>
      </c>
      <c r="D31" s="14"/>
      <c r="E31" s="26">
        <v>4.2200000000000001E-2</v>
      </c>
      <c r="F31" s="15">
        <f>+'General Fund Financial Model'!Q158*(1+Projections!E$31)</f>
        <v>2740432.5918000001</v>
      </c>
      <c r="H31" s="26">
        <v>6.1400000000000003E-2</v>
      </c>
      <c r="I31" s="15">
        <f t="shared" si="10"/>
        <v>2908695.1529365196</v>
      </c>
      <c r="J31" s="14"/>
      <c r="K31" s="26">
        <v>1.5599999999999999E-2</v>
      </c>
      <c r="L31" s="15">
        <f t="shared" si="9"/>
        <v>2954070.7973223296</v>
      </c>
      <c r="M31" s="14"/>
      <c r="N31" s="26">
        <v>1.5900000000000001E-2</v>
      </c>
      <c r="O31" s="15">
        <f t="shared" si="6"/>
        <v>3001040.5229997546</v>
      </c>
      <c r="P31" s="14"/>
      <c r="Q31" s="26">
        <v>1.5900000000000001E-2</v>
      </c>
      <c r="R31" s="15">
        <f t="shared" si="7"/>
        <v>3048757.0673154509</v>
      </c>
      <c r="S31" s="14"/>
      <c r="T31" s="26">
        <v>1.5699999999999999E-2</v>
      </c>
      <c r="U31" s="15">
        <f t="shared" si="8"/>
        <v>3096622.5532723037</v>
      </c>
    </row>
    <row r="32" spans="1:21" x14ac:dyDescent="0.25">
      <c r="A32" s="14" t="s">
        <v>166</v>
      </c>
      <c r="B32" s="14"/>
      <c r="C32" s="15">
        <v>936815</v>
      </c>
      <c r="D32" s="14"/>
      <c r="E32" s="26">
        <v>0.13250000000000001</v>
      </c>
      <c r="F32" s="15">
        <f>+'General Fund Financial Model'!Q170*(1+Projections!E$32)</f>
        <v>1060942.9875</v>
      </c>
      <c r="H32" s="26">
        <v>2.3400000000000001E-2</v>
      </c>
      <c r="I32" s="15">
        <f t="shared" si="10"/>
        <v>1085769.0534075</v>
      </c>
      <c r="J32" s="14"/>
      <c r="K32" s="26">
        <v>2.35E-2</v>
      </c>
      <c r="L32" s="15">
        <f t="shared" si="9"/>
        <v>1111284.6261625763</v>
      </c>
      <c r="M32" s="14"/>
      <c r="N32" s="26">
        <v>2.3699999999999999E-2</v>
      </c>
      <c r="O32" s="15">
        <f t="shared" si="6"/>
        <v>1137622.0718026294</v>
      </c>
      <c r="P32" s="14"/>
      <c r="Q32" s="26">
        <v>2.3800000000000002E-2</v>
      </c>
      <c r="R32" s="15">
        <f t="shared" si="7"/>
        <v>1164697.4771115321</v>
      </c>
      <c r="S32" s="14"/>
      <c r="T32" s="26">
        <v>2.4E-2</v>
      </c>
      <c r="U32" s="15">
        <f t="shared" si="8"/>
        <v>1192650.216562209</v>
      </c>
    </row>
    <row r="33" spans="1:21" x14ac:dyDescent="0.25">
      <c r="A33" s="14" t="s">
        <v>172</v>
      </c>
      <c r="B33" s="14"/>
      <c r="C33" s="15">
        <v>332595</v>
      </c>
      <c r="D33" s="14"/>
      <c r="E33" s="26">
        <v>-9.6000000000000002E-2</v>
      </c>
      <c r="F33" s="15">
        <f>+'General Fund Financial Model'!Q176*(1+Projections!E$33)</f>
        <v>300665.88</v>
      </c>
      <c r="H33" s="26">
        <v>1.078E-2</v>
      </c>
      <c r="I33" s="15">
        <f t="shared" si="10"/>
        <v>303907.05818639998</v>
      </c>
      <c r="J33" s="14"/>
      <c r="K33" s="26">
        <v>1.11E-2</v>
      </c>
      <c r="L33" s="15">
        <f t="shared" si="9"/>
        <v>307280.42653226905</v>
      </c>
      <c r="M33" s="14"/>
      <c r="N33" s="26">
        <v>1.146E-2</v>
      </c>
      <c r="O33" s="15">
        <f t="shared" si="6"/>
        <v>310801.86022032885</v>
      </c>
      <c r="P33" s="14"/>
      <c r="Q33" s="26">
        <v>1.18E-2</v>
      </c>
      <c r="R33" s="15">
        <f t="shared" si="7"/>
        <v>314469.32217092876</v>
      </c>
      <c r="S33" s="14"/>
      <c r="T33" s="26">
        <v>1.2160000000000001E-2</v>
      </c>
      <c r="U33" s="15">
        <f t="shared" si="8"/>
        <v>318293.26912852726</v>
      </c>
    </row>
    <row r="34" spans="1:21" x14ac:dyDescent="0.25">
      <c r="A34" s="14" t="s">
        <v>188</v>
      </c>
      <c r="B34" s="14"/>
      <c r="C34" s="15">
        <v>306953</v>
      </c>
      <c r="D34" s="14"/>
      <c r="E34" s="26">
        <v>0.02</v>
      </c>
      <c r="F34" s="15">
        <f>+'General Fund Financial Model'!Q192*(1+Projections!E$34)</f>
        <v>313092.06</v>
      </c>
      <c r="H34" s="26">
        <v>0.02</v>
      </c>
      <c r="I34" s="15">
        <f t="shared" si="10"/>
        <v>319353.90120000002</v>
      </c>
      <c r="J34" s="14"/>
      <c r="K34" s="26">
        <v>0.02</v>
      </c>
      <c r="L34" s="15">
        <f t="shared" si="9"/>
        <v>325740.97922400001</v>
      </c>
      <c r="M34" s="14"/>
      <c r="N34" s="26">
        <v>0.02</v>
      </c>
      <c r="O34" s="15">
        <f t="shared" si="6"/>
        <v>332255.79880848003</v>
      </c>
      <c r="P34" s="14"/>
      <c r="Q34" s="26">
        <v>0.02</v>
      </c>
      <c r="R34" s="15">
        <f t="shared" si="7"/>
        <v>338900.91478464962</v>
      </c>
      <c r="S34" s="14"/>
      <c r="T34" s="26">
        <v>0.02</v>
      </c>
      <c r="U34" s="15">
        <f t="shared" si="8"/>
        <v>345678.9330803426</v>
      </c>
    </row>
    <row r="35" spans="1:21" x14ac:dyDescent="0.25">
      <c r="A35" s="14" t="s">
        <v>200</v>
      </c>
      <c r="B35" s="14"/>
      <c r="C35" s="15">
        <v>259060</v>
      </c>
      <c r="D35" s="14"/>
      <c r="E35" s="26">
        <v>2.53E-2</v>
      </c>
      <c r="F35" s="15">
        <f>+'General Fund Financial Model'!Q204*(1+Projections!E$35)</f>
        <v>265614.21800000005</v>
      </c>
      <c r="H35" s="26">
        <v>5.4000000000000003E-3</v>
      </c>
      <c r="I35" s="15">
        <f t="shared" si="10"/>
        <v>267048.53477720008</v>
      </c>
      <c r="J35" s="14"/>
      <c r="K35" s="26">
        <v>5.4999999999999997E-3</v>
      </c>
      <c r="L35" s="15">
        <f t="shared" si="9"/>
        <v>268517.30171847472</v>
      </c>
      <c r="M35" s="14"/>
      <c r="N35" s="26">
        <v>5.7000000000000002E-3</v>
      </c>
      <c r="O35" s="15">
        <f t="shared" si="6"/>
        <v>270047.85033827001</v>
      </c>
      <c r="P35" s="14"/>
      <c r="Q35" s="26">
        <v>5.7999999999999996E-3</v>
      </c>
      <c r="R35" s="15">
        <f t="shared" si="7"/>
        <v>271614.12787023198</v>
      </c>
      <c r="S35" s="14"/>
      <c r="T35" s="26">
        <v>6.0000000000000001E-3</v>
      </c>
      <c r="U35" s="15">
        <f t="shared" si="8"/>
        <v>273243.81263745337</v>
      </c>
    </row>
    <row r="36" spans="1:21" x14ac:dyDescent="0.25">
      <c r="A36" s="14" t="s">
        <v>211</v>
      </c>
      <c r="B36" s="14"/>
      <c r="C36" s="15">
        <v>169405</v>
      </c>
      <c r="D36" s="14"/>
      <c r="E36" s="26">
        <v>4.4299999999999999E-2</v>
      </c>
      <c r="F36" s="15">
        <f>+'General Fund Financial Model'!Q216*(1+Projections!E$36)</f>
        <v>176909.6415</v>
      </c>
      <c r="H36" s="26">
        <v>0</v>
      </c>
      <c r="I36" s="15">
        <f t="shared" si="10"/>
        <v>176909.6415</v>
      </c>
      <c r="J36" s="14"/>
      <c r="K36" s="26">
        <v>0</v>
      </c>
      <c r="L36" s="15">
        <f t="shared" si="9"/>
        <v>176909.6415</v>
      </c>
      <c r="M36" s="14"/>
      <c r="N36" s="26">
        <v>0</v>
      </c>
      <c r="O36" s="15">
        <f t="shared" si="6"/>
        <v>176909.6415</v>
      </c>
      <c r="P36" s="14"/>
      <c r="Q36" s="26">
        <v>0</v>
      </c>
      <c r="R36" s="15">
        <f t="shared" si="7"/>
        <v>176909.6415</v>
      </c>
      <c r="S36" s="14"/>
      <c r="T36" s="26">
        <v>0</v>
      </c>
      <c r="U36" s="15">
        <f t="shared" si="8"/>
        <v>176909.6415</v>
      </c>
    </row>
    <row r="37" spans="1:21" hidden="1" x14ac:dyDescent="0.25">
      <c r="A37" s="14" t="s">
        <v>215</v>
      </c>
      <c r="B37" s="14"/>
      <c r="C37" s="15">
        <v>15000</v>
      </c>
      <c r="D37" s="14"/>
      <c r="E37" s="26">
        <v>0</v>
      </c>
      <c r="F37" s="15">
        <f>+'General Fund Financial Model'!Q221*(1+Projections!E$37)</f>
        <v>15000</v>
      </c>
      <c r="H37" s="26">
        <v>0</v>
      </c>
      <c r="I37" s="15">
        <f t="shared" si="10"/>
        <v>15000</v>
      </c>
      <c r="J37" s="14"/>
      <c r="K37" s="26">
        <v>0</v>
      </c>
      <c r="L37" s="15">
        <f t="shared" si="9"/>
        <v>15000</v>
      </c>
      <c r="M37" s="14"/>
      <c r="N37" s="26">
        <v>0</v>
      </c>
      <c r="O37" s="15">
        <f t="shared" si="6"/>
        <v>15000</v>
      </c>
      <c r="P37" s="14"/>
      <c r="Q37" s="26">
        <v>0</v>
      </c>
      <c r="R37" s="15">
        <f t="shared" si="7"/>
        <v>15000</v>
      </c>
      <c r="S37" s="14"/>
      <c r="T37" s="26">
        <v>0</v>
      </c>
      <c r="U37" s="15">
        <f t="shared" si="8"/>
        <v>15000</v>
      </c>
    </row>
    <row r="38" spans="1:21" hidden="1" x14ac:dyDescent="0.25">
      <c r="A38" s="14" t="s">
        <v>124</v>
      </c>
      <c r="B38" s="14"/>
      <c r="C38" s="15">
        <v>0</v>
      </c>
      <c r="D38" s="14"/>
      <c r="E38" s="26">
        <v>0.03</v>
      </c>
      <c r="F38" s="15">
        <f>+'General Fund Financial Model'!Q223*(1+Projections!E$38)</f>
        <v>0</v>
      </c>
      <c r="H38" s="26">
        <v>0.03</v>
      </c>
      <c r="I38" s="15">
        <f t="shared" si="10"/>
        <v>0</v>
      </c>
      <c r="J38" s="14"/>
      <c r="K38" s="26">
        <v>0.03</v>
      </c>
      <c r="L38" s="15">
        <f t="shared" si="9"/>
        <v>0</v>
      </c>
      <c r="M38" s="14"/>
      <c r="N38" s="26">
        <v>0.03</v>
      </c>
      <c r="O38" s="15">
        <f t="shared" si="6"/>
        <v>0</v>
      </c>
      <c r="P38" s="14"/>
      <c r="Q38" s="26">
        <v>0.03</v>
      </c>
      <c r="R38" s="15">
        <f t="shared" si="7"/>
        <v>0</v>
      </c>
      <c r="S38" s="14"/>
      <c r="T38" s="26">
        <v>0.03</v>
      </c>
      <c r="U38" s="15">
        <f t="shared" si="8"/>
        <v>0</v>
      </c>
    </row>
    <row r="39" spans="1:21" x14ac:dyDescent="0.25">
      <c r="A39" s="14" t="s">
        <v>217</v>
      </c>
      <c r="B39" s="14"/>
      <c r="C39" s="15">
        <v>105500</v>
      </c>
      <c r="D39" s="14"/>
      <c r="E39" s="26">
        <v>0</v>
      </c>
      <c r="F39" s="15">
        <f>+'General Fund Financial Model'!Q225*(1+Projections!E$39)</f>
        <v>105500</v>
      </c>
      <c r="H39" s="26">
        <v>0</v>
      </c>
      <c r="I39" s="15">
        <f t="shared" si="10"/>
        <v>105500</v>
      </c>
      <c r="J39" s="14"/>
      <c r="K39" s="26">
        <v>0</v>
      </c>
      <c r="L39" s="15">
        <f t="shared" si="9"/>
        <v>105500</v>
      </c>
      <c r="M39" s="14"/>
      <c r="N39" s="26">
        <v>0</v>
      </c>
      <c r="O39" s="15">
        <f t="shared" si="6"/>
        <v>105500</v>
      </c>
      <c r="P39" s="14"/>
      <c r="Q39" s="26">
        <v>0</v>
      </c>
      <c r="R39" s="15">
        <f t="shared" si="7"/>
        <v>105500</v>
      </c>
      <c r="S39" s="14"/>
      <c r="T39" s="26">
        <v>0</v>
      </c>
      <c r="U39" s="15">
        <f t="shared" si="8"/>
        <v>105500</v>
      </c>
    </row>
    <row r="40" spans="1:21" x14ac:dyDescent="0.25">
      <c r="A40" s="14" t="s">
        <v>221</v>
      </c>
      <c r="B40" s="14"/>
      <c r="C40" s="15">
        <v>96135</v>
      </c>
      <c r="D40" s="14"/>
      <c r="E40" s="26">
        <v>0.13850000000000001</v>
      </c>
      <c r="F40" s="15">
        <f>+'General Fund Financial Model'!Q229*(1+Projections!E$40)</f>
        <v>109449.69750000001</v>
      </c>
      <c r="H40" s="26">
        <v>0</v>
      </c>
      <c r="I40" s="15">
        <f t="shared" si="10"/>
        <v>109449.69750000001</v>
      </c>
      <c r="J40" s="14"/>
      <c r="K40" s="26">
        <v>0</v>
      </c>
      <c r="L40" s="15">
        <f t="shared" si="9"/>
        <v>109449.69750000001</v>
      </c>
      <c r="M40" s="14"/>
      <c r="N40" s="26">
        <v>0</v>
      </c>
      <c r="O40" s="15">
        <f t="shared" si="6"/>
        <v>109449.69750000001</v>
      </c>
      <c r="P40" s="14"/>
      <c r="Q40" s="26">
        <v>0</v>
      </c>
      <c r="R40" s="15">
        <f t="shared" si="7"/>
        <v>109449.69750000001</v>
      </c>
      <c r="S40" s="14"/>
      <c r="T40" s="26">
        <v>0</v>
      </c>
      <c r="U40" s="15">
        <f t="shared" si="8"/>
        <v>109449.69750000001</v>
      </c>
    </row>
    <row r="41" spans="1:21" hidden="1" x14ac:dyDescent="0.25">
      <c r="A41" s="14" t="s">
        <v>230</v>
      </c>
      <c r="B41" s="14"/>
      <c r="C41" s="15">
        <v>0</v>
      </c>
      <c r="D41" s="14"/>
      <c r="E41" s="26">
        <v>0</v>
      </c>
      <c r="F41" s="15">
        <v>400000</v>
      </c>
      <c r="H41" s="26">
        <v>0</v>
      </c>
      <c r="I41" s="15">
        <f t="shared" si="10"/>
        <v>400000</v>
      </c>
      <c r="J41" s="14"/>
      <c r="K41" s="26">
        <v>0</v>
      </c>
      <c r="L41" s="15">
        <f t="shared" si="9"/>
        <v>400000</v>
      </c>
      <c r="M41" s="14"/>
      <c r="N41" s="26">
        <v>0</v>
      </c>
      <c r="O41" s="15">
        <f t="shared" si="6"/>
        <v>400000</v>
      </c>
      <c r="P41" s="14"/>
      <c r="Q41" s="26">
        <v>0</v>
      </c>
      <c r="R41" s="15">
        <f t="shared" si="7"/>
        <v>400000</v>
      </c>
      <c r="S41" s="14"/>
      <c r="T41" s="26">
        <v>0</v>
      </c>
      <c r="U41" s="15">
        <f t="shared" si="8"/>
        <v>400000</v>
      </c>
    </row>
    <row r="42" spans="1:21" hidden="1" x14ac:dyDescent="0.25">
      <c r="A42" s="14" t="s">
        <v>231</v>
      </c>
      <c r="B42" s="14"/>
      <c r="C42" s="15">
        <v>0</v>
      </c>
      <c r="D42" s="14"/>
      <c r="E42" s="26">
        <v>0.03</v>
      </c>
      <c r="F42" s="15">
        <f>+'General Fund Financial Model'!Q241*(1+Projections!E$42)</f>
        <v>0</v>
      </c>
      <c r="H42" s="26">
        <v>0.03</v>
      </c>
      <c r="I42" s="15">
        <f t="shared" si="10"/>
        <v>0</v>
      </c>
      <c r="J42" s="14"/>
      <c r="K42" s="26">
        <v>0.03</v>
      </c>
      <c r="L42" s="15">
        <f t="shared" si="9"/>
        <v>0</v>
      </c>
      <c r="M42" s="14"/>
      <c r="N42" s="26">
        <v>0.03</v>
      </c>
      <c r="O42" s="15">
        <f t="shared" si="6"/>
        <v>0</v>
      </c>
      <c r="P42" s="14"/>
      <c r="Q42" s="26">
        <v>0.03</v>
      </c>
      <c r="R42" s="15">
        <f t="shared" si="7"/>
        <v>0</v>
      </c>
      <c r="S42" s="14"/>
      <c r="T42" s="26">
        <v>0.03</v>
      </c>
      <c r="U42" s="15">
        <f t="shared" si="8"/>
        <v>0</v>
      </c>
    </row>
    <row r="43" spans="1:21" x14ac:dyDescent="0.25">
      <c r="A43" s="14" t="s">
        <v>234</v>
      </c>
      <c r="B43" s="14"/>
      <c r="C43" s="15">
        <v>2371</v>
      </c>
      <c r="D43" s="14"/>
      <c r="E43" s="26">
        <v>0</v>
      </c>
      <c r="F43" s="15">
        <f>+'General Fund Financial Model'!Q244*(1+Projections!E$43)</f>
        <v>2371</v>
      </c>
      <c r="H43" s="26">
        <v>0</v>
      </c>
      <c r="I43" s="15">
        <f t="shared" si="10"/>
        <v>2371</v>
      </c>
      <c r="J43" s="14"/>
      <c r="K43" s="30">
        <v>0</v>
      </c>
      <c r="L43" s="15">
        <f t="shared" si="9"/>
        <v>2371</v>
      </c>
      <c r="M43" s="14"/>
      <c r="N43" s="26">
        <v>0</v>
      </c>
      <c r="O43" s="15">
        <f t="shared" si="6"/>
        <v>2371</v>
      </c>
      <c r="P43" s="14"/>
      <c r="Q43" s="30">
        <v>0</v>
      </c>
      <c r="R43" s="15">
        <f t="shared" si="7"/>
        <v>2371</v>
      </c>
      <c r="S43" s="14"/>
      <c r="T43" s="30">
        <v>0</v>
      </c>
      <c r="U43" s="15">
        <f t="shared" si="8"/>
        <v>2371</v>
      </c>
    </row>
    <row r="44" spans="1:21" ht="15.75" x14ac:dyDescent="0.25">
      <c r="A44" s="12" t="s">
        <v>253</v>
      </c>
      <c r="B44" s="12"/>
      <c r="C44" s="16">
        <f>SUM(C26:C43)</f>
        <v>26579111</v>
      </c>
      <c r="D44" s="12"/>
      <c r="E44" s="25"/>
      <c r="F44" s="16">
        <f>SUM(F26:F43)</f>
        <v>28419807.127699997</v>
      </c>
      <c r="G44" s="25"/>
      <c r="H44" s="27"/>
      <c r="I44" s="16">
        <f t="shared" ref="I44:U44" si="11">SUM(I26:I43)</f>
        <v>29826019.563316282</v>
      </c>
      <c r="J44" s="24"/>
      <c r="K44" s="31"/>
      <c r="L44" s="16">
        <f t="shared" si="11"/>
        <v>30606588.639725853</v>
      </c>
      <c r="M44" s="24"/>
      <c r="N44" s="24"/>
      <c r="O44" s="16">
        <f t="shared" si="11"/>
        <v>31417860.567219019</v>
      </c>
      <c r="P44" s="24"/>
      <c r="Q44" s="16"/>
      <c r="R44" s="16">
        <f t="shared" si="11"/>
        <v>32260352.112173375</v>
      </c>
      <c r="S44" s="24"/>
      <c r="T44" s="16"/>
      <c r="U44" s="16">
        <f t="shared" si="11"/>
        <v>33135209.115135126</v>
      </c>
    </row>
    <row r="47" spans="1:21" x14ac:dyDescent="0.25">
      <c r="C47" s="1"/>
      <c r="E47" s="1"/>
      <c r="F47" s="1"/>
      <c r="H47" s="1"/>
      <c r="I47" s="1"/>
      <c r="L47" s="1"/>
      <c r="N47" s="1"/>
      <c r="O47" s="1"/>
      <c r="Q47" s="1"/>
      <c r="R47" s="1"/>
      <c r="T47" s="1"/>
    </row>
    <row r="49" spans="1:9" ht="15.75" x14ac:dyDescent="0.25">
      <c r="A49" s="35"/>
      <c r="B49" s="35"/>
      <c r="D49" s="35"/>
      <c r="E49" s="35"/>
      <c r="F49" s="36" t="s">
        <v>259</v>
      </c>
      <c r="G49" s="35"/>
      <c r="H49" s="37" t="s">
        <v>260</v>
      </c>
      <c r="I49" s="38" t="s">
        <v>261</v>
      </c>
    </row>
    <row r="50" spans="1:9" ht="15.75" x14ac:dyDescent="0.25">
      <c r="A50" s="35" t="s">
        <v>262</v>
      </c>
      <c r="B50" s="35"/>
      <c r="D50" s="35"/>
      <c r="E50" s="35"/>
      <c r="F50" s="39">
        <f>F21+I21</f>
        <v>56008910.795190997</v>
      </c>
      <c r="G50" s="35"/>
      <c r="H50" s="39">
        <f>L21+O21</f>
        <v>59708690.525319107</v>
      </c>
      <c r="I50" s="39">
        <f>R21+U21</f>
        <v>63709951.332728848</v>
      </c>
    </row>
    <row r="51" spans="1:9" ht="16.5" thickBot="1" x14ac:dyDescent="0.3">
      <c r="A51" s="35" t="s">
        <v>263</v>
      </c>
      <c r="B51" s="35"/>
      <c r="D51" s="35"/>
      <c r="E51" s="35"/>
      <c r="F51" s="40">
        <f>F44+I44</f>
        <v>58245826.691016279</v>
      </c>
      <c r="G51" s="35"/>
      <c r="H51" s="40">
        <f>L44+O44</f>
        <v>62024449.206944868</v>
      </c>
      <c r="I51" s="40">
        <f>R44+U44</f>
        <v>65395561.227308497</v>
      </c>
    </row>
    <row r="52" spans="1:9" ht="16.5" thickTop="1" x14ac:dyDescent="0.25">
      <c r="A52" s="35" t="s">
        <v>264</v>
      </c>
      <c r="B52" s="35"/>
      <c r="D52" s="35"/>
      <c r="E52" s="35"/>
      <c r="F52" s="39">
        <f>F50-F51</f>
        <v>-2236915.8958252817</v>
      </c>
      <c r="G52" s="35"/>
      <c r="H52" s="39">
        <f>H50-H51</f>
        <v>-2315758.6816257611</v>
      </c>
      <c r="I52" s="39">
        <f>I50-I51</f>
        <v>-1685609.894579649</v>
      </c>
    </row>
    <row r="53" spans="1:9" ht="15.75" x14ac:dyDescent="0.25">
      <c r="A53" s="35"/>
      <c r="B53" s="35"/>
      <c r="D53" s="35"/>
      <c r="E53" s="35"/>
      <c r="F53" s="35"/>
      <c r="G53" s="35"/>
      <c r="H53" s="35"/>
      <c r="I53" s="35"/>
    </row>
  </sheetData>
  <sheetProtection algorithmName="SHA-512" hashValue="Dd+oQvYtdw56ECtJLLkDsIupgJzccs24OKZItvT9pSsWpXt9xw1DDYDUx/qbBVtHMrmfnKqWZg+MUx0bPS3O5A==" saltValue="UY3dG0BnU33OdTXrWq9BPg==" spinCount="100000" sheet="1" objects="1" scenarios="1"/>
  <mergeCells count="6">
    <mergeCell ref="T8:U8"/>
    <mergeCell ref="E8:F8"/>
    <mergeCell ref="H8:I8"/>
    <mergeCell ref="K8:L8"/>
    <mergeCell ref="N8:O8"/>
    <mergeCell ref="Q8:R8"/>
  </mergeCells>
  <printOptions horizontalCentered="1"/>
  <pageMargins left="0.25" right="0.25" top="0.5" bottom="0.5" header="0.3" footer="0.3"/>
  <pageSetup scale="74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Fund Financial Model</vt:lpstr>
      <vt:lpstr>Projections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Welch</dc:creator>
  <cp:lastModifiedBy>coa</cp:lastModifiedBy>
  <cp:lastPrinted>2018-02-27T23:17:06Z</cp:lastPrinted>
  <dcterms:created xsi:type="dcterms:W3CDTF">2018-02-23T16:48:45Z</dcterms:created>
  <dcterms:modified xsi:type="dcterms:W3CDTF">2018-03-01T22:11:04Z</dcterms:modified>
</cp:coreProperties>
</file>